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INFORMACIÓN CONTABLE\"/>
    </mc:Choice>
  </mc:AlternateContent>
  <bookViews>
    <workbookView xWindow="12216" yWindow="108" windowWidth="15240" windowHeight="7992" tabRatio="963"/>
  </bookViews>
  <sheets>
    <sheet name="Notas a los Edos Financieros" sheetId="1" r:id="rId1"/>
    <sheet name="ESF-01" sheetId="30" r:id="rId2"/>
    <sheet name="ESF-01 (I)" sheetId="2" state="hidden" r:id="rId3"/>
    <sheet name="ESF-02 " sheetId="31" r:id="rId4"/>
    <sheet name="ESF-02 (I)" sheetId="3" state="hidden" r:id="rId5"/>
    <sheet name="ESF-03" sheetId="32" r:id="rId6"/>
    <sheet name="ESF-03 (I)" sheetId="4" state="hidden" r:id="rId7"/>
    <sheet name="ESF-04" sheetId="33" r:id="rId8"/>
    <sheet name="ESF-05" sheetId="34" r:id="rId9"/>
    <sheet name="ESF-05 (I)" sheetId="5" state="hidden" r:id="rId10"/>
    <sheet name="ESF-06 " sheetId="35" r:id="rId11"/>
    <sheet name="ESF-06 (I)" sheetId="6" state="hidden" r:id="rId12"/>
    <sheet name="ESF-07" sheetId="36" r:id="rId13"/>
    <sheet name="ESF-07 (I)" sheetId="7" state="hidden" r:id="rId14"/>
    <sheet name="ESF-08" sheetId="37" r:id="rId15"/>
    <sheet name="ESF-08 (I)" sheetId="8" state="hidden" r:id="rId16"/>
    <sheet name="ESF-09" sheetId="38" r:id="rId17"/>
    <sheet name="ESF-09 (I)" sheetId="9" state="hidden" r:id="rId18"/>
    <sheet name="ESF-10" sheetId="39" r:id="rId19"/>
    <sheet name="ESF-10 (I)" sheetId="10" state="hidden" r:id="rId20"/>
    <sheet name="ESF-11" sheetId="40" r:id="rId21"/>
    <sheet name="ESF-11 (I)" sheetId="11" state="hidden" r:id="rId22"/>
    <sheet name="ESF-12 " sheetId="41" r:id="rId23"/>
    <sheet name="ESF-12 (I)" sheetId="12" state="hidden" r:id="rId24"/>
    <sheet name="ESF-13" sheetId="42" r:id="rId25"/>
    <sheet name="ESF-13 (I)" sheetId="13" state="hidden" r:id="rId26"/>
    <sheet name="ESF-14" sheetId="43" r:id="rId27"/>
    <sheet name="ESF-14 (I)" sheetId="14" state="hidden" r:id="rId28"/>
    <sheet name="ESF-15" sheetId="28" r:id="rId29"/>
    <sheet name="ESF-15 (I)" sheetId="27" state="hidden" r:id="rId30"/>
    <sheet name="EA-01" sheetId="44" r:id="rId31"/>
    <sheet name="EA-01 (I)" sheetId="16" state="hidden" r:id="rId32"/>
    <sheet name="EA-02" sheetId="45" r:id="rId33"/>
    <sheet name="EA-02 (I)" sheetId="17" state="hidden" r:id="rId34"/>
    <sheet name="EA-03" sheetId="46" r:id="rId35"/>
    <sheet name="EA-03 (I)" sheetId="18" state="hidden" r:id="rId36"/>
    <sheet name="VHP-01" sheetId="47" r:id="rId37"/>
    <sheet name="VHP-01 (I)" sheetId="19" state="hidden" r:id="rId38"/>
    <sheet name="VHP-02" sheetId="48" r:id="rId39"/>
    <sheet name="VHP-02 (I)" sheetId="20" state="hidden" r:id="rId40"/>
    <sheet name="EFE-01  " sheetId="49" r:id="rId41"/>
    <sheet name="EFE-01 (I)" sheetId="21" state="hidden" r:id="rId42"/>
    <sheet name="EFE-02" sheetId="50" r:id="rId43"/>
    <sheet name="EFE-02 (I)" sheetId="22" state="hidden" r:id="rId44"/>
    <sheet name="EFE-03" sheetId="51" r:id="rId45"/>
    <sheet name="Conciliacion_Ig" sheetId="52" r:id="rId46"/>
    <sheet name="Conciliacion_Ig (I)" sheetId="26" state="hidden" r:id="rId47"/>
    <sheet name="Conciliacion_Eg" sheetId="53" r:id="rId48"/>
    <sheet name="Conciliacion_Eg (I)" sheetId="25" state="hidden" r:id="rId49"/>
    <sheet name="Memoria (I)" sheetId="23" state="hidden" r:id="rId50"/>
  </sheets>
  <externalReferences>
    <externalReference r:id="rId51"/>
  </externalReferences>
  <definedNames>
    <definedName name="_xlnm._FilterDatabase" localSheetId="30" hidden="1">'EA-01'!$A$7:$C$201</definedName>
    <definedName name="_xlnm._FilterDatabase" localSheetId="34" hidden="1">'EA-03'!$A$7:$E$147</definedName>
    <definedName name="_xlnm._FilterDatabase" localSheetId="5" hidden="1">'ESF-03'!$A$70:$I$236</definedName>
    <definedName name="_xlnm._FilterDatabase" localSheetId="14" hidden="1">'ESF-08'!$A$7:$H$118</definedName>
    <definedName name="_xlnm._FilterDatabase" localSheetId="22" hidden="1">'ESF-12 '!$A$7:$H$232</definedName>
    <definedName name="_xlnm.Print_Area" localSheetId="46">'Conciliacion_Ig (I)'!$A$1:$D$11</definedName>
    <definedName name="_xlnm.Print_Area" localSheetId="30">'EA-01'!$A$1:$D$225</definedName>
    <definedName name="_xlnm.Print_Area" localSheetId="32">'EA-02'!$A$1:$E$12</definedName>
    <definedName name="_xlnm.Print_Area" localSheetId="34">'EA-03'!$A$1:$E$147</definedName>
    <definedName name="_xlnm.Print_Area" localSheetId="40">'EFE-01  '!$A$1:$E$23</definedName>
    <definedName name="_xlnm.Print_Area" localSheetId="42">'EFE-02'!$A$1:$D$38</definedName>
    <definedName name="_xlnm.Print_Area" localSheetId="44">'EFE-03'!$A$1:$D$43</definedName>
    <definedName name="_xlnm.Print_Area" localSheetId="1">'ESF-01'!$A$1:$E$34</definedName>
    <definedName name="_xlnm.Print_Area" localSheetId="3">'ESF-02 '!$A$1:$H$32</definedName>
    <definedName name="_xlnm.Print_Area" localSheetId="5">'ESF-03'!$A$1:$I$264</definedName>
    <definedName name="_xlnm.Print_Area" localSheetId="6">'ESF-03 (I)'!$A$1:$H$14</definedName>
    <definedName name="_xlnm.Print_Area" localSheetId="7">'ESF-04'!$A$1:$H$8</definedName>
    <definedName name="_xlnm.Print_Area" localSheetId="8">'ESF-05'!$A$1:$D$24</definedName>
    <definedName name="_xlnm.Print_Area" localSheetId="10">'ESF-06 '!$A$1:$G$10</definedName>
    <definedName name="_xlnm.Print_Area" localSheetId="12">'ESF-07'!$A$1:$E$11</definedName>
    <definedName name="_xlnm.Print_Area" localSheetId="14">'ESF-08'!$A$1:$H$118</definedName>
    <definedName name="_xlnm.Print_Area" localSheetId="16">'ESF-09'!$A$1:$F$25</definedName>
    <definedName name="_xlnm.Print_Area" localSheetId="18">'ESF-10'!$A$1:$H$8</definedName>
    <definedName name="_xlnm.Print_Area" localSheetId="20">'ESF-11'!$A$1:$D$27</definedName>
    <definedName name="_xlnm.Print_Area" localSheetId="22">'ESF-12 '!$A$1:$H$239</definedName>
    <definedName name="_xlnm.Print_Area" localSheetId="24">'ESF-13'!$A$1:$E$16</definedName>
    <definedName name="_xlnm.Print_Area" localSheetId="26">'ESF-14'!$A$1:$E$23</definedName>
    <definedName name="_xlnm.Print_Area" localSheetId="28">'ESF-15'!$A$1:$AA$13</definedName>
    <definedName name="_xlnm.Print_Area" localSheetId="0">'Notas a los Edos Financieros'!$A$1:$J$51</definedName>
    <definedName name="_xlnm.Print_Area" localSheetId="36">'VHP-01'!$A$1:$G$11</definedName>
    <definedName name="_xlnm.Print_Area" localSheetId="38">'VHP-02'!$A$1:$F$12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62913"/>
</workbook>
</file>

<file path=xl/calcChain.xml><?xml version="1.0" encoding="utf-8"?>
<calcChain xmlns="http://schemas.openxmlformats.org/spreadsheetml/2006/main">
  <c r="C10" i="45" l="1"/>
  <c r="M11" i="28" l="1"/>
  <c r="L11" i="28"/>
  <c r="I11" i="28" s="1"/>
  <c r="M10" i="28"/>
  <c r="L10" i="28"/>
  <c r="I10" i="28" s="1"/>
  <c r="M9" i="28"/>
  <c r="L9" i="28"/>
  <c r="I9" i="28" s="1"/>
  <c r="C15" i="52" l="1"/>
  <c r="C9" i="52"/>
  <c r="D41" i="51"/>
  <c r="C41" i="51"/>
  <c r="D32" i="51"/>
  <c r="C32" i="51"/>
  <c r="D9" i="51"/>
  <c r="C9" i="51"/>
  <c r="D38" i="50"/>
  <c r="C23" i="49"/>
  <c r="D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9" i="48" l="1"/>
  <c r="E8" i="48"/>
  <c r="E8" i="47"/>
  <c r="D147" i="46" l="1"/>
  <c r="D231" i="41" l="1"/>
  <c r="D230" i="41"/>
  <c r="D229" i="41"/>
  <c r="D228" i="41"/>
  <c r="D227" i="41"/>
  <c r="D226" i="41"/>
  <c r="D225" i="41"/>
  <c r="D224" i="41"/>
  <c r="D223" i="41"/>
  <c r="D222" i="41"/>
  <c r="D221" i="41"/>
  <c r="D220" i="41"/>
  <c r="D219" i="41"/>
  <c r="D218" i="41"/>
  <c r="D217" i="41"/>
  <c r="D216" i="41"/>
  <c r="D215" i="41"/>
  <c r="D214" i="41"/>
  <c r="D213" i="41"/>
  <c r="D212" i="41"/>
  <c r="D211" i="41"/>
  <c r="D210" i="41"/>
  <c r="D209" i="41"/>
  <c r="D208" i="41"/>
  <c r="D207" i="41"/>
  <c r="D206" i="41"/>
  <c r="D205" i="41"/>
  <c r="D204" i="41"/>
  <c r="D203" i="41"/>
  <c r="D202" i="41"/>
  <c r="D201" i="41"/>
  <c r="D200" i="41"/>
  <c r="D199" i="41"/>
  <c r="D198" i="41"/>
  <c r="D197" i="41"/>
  <c r="D196" i="41"/>
  <c r="D195" i="41"/>
  <c r="D194" i="41"/>
  <c r="D193" i="41"/>
  <c r="D192" i="41"/>
  <c r="D191" i="41"/>
  <c r="D190" i="41"/>
  <c r="D189" i="41"/>
  <c r="D188" i="41"/>
  <c r="D187" i="41"/>
  <c r="D186" i="41"/>
  <c r="D185" i="41"/>
  <c r="D184" i="41"/>
  <c r="D183" i="41"/>
  <c r="D182" i="41"/>
  <c r="D181" i="41"/>
  <c r="D180" i="41"/>
  <c r="D179" i="41"/>
  <c r="D178" i="41"/>
  <c r="D177" i="41"/>
  <c r="D176" i="41"/>
  <c r="D175" i="41"/>
  <c r="D174" i="41"/>
  <c r="D173" i="41"/>
  <c r="D172" i="41"/>
  <c r="D171" i="41"/>
  <c r="D170" i="41"/>
  <c r="D169" i="41"/>
  <c r="D168" i="41"/>
  <c r="D167" i="41"/>
  <c r="D166" i="41"/>
  <c r="D165" i="41"/>
  <c r="D164" i="41"/>
  <c r="D163" i="41"/>
  <c r="D162" i="41"/>
  <c r="D161" i="41"/>
  <c r="D160" i="41"/>
  <c r="D159" i="41"/>
  <c r="D158" i="41"/>
  <c r="D157" i="41"/>
  <c r="D156" i="41"/>
  <c r="D155" i="41"/>
  <c r="D154" i="41"/>
  <c r="D153" i="41"/>
  <c r="D152" i="41"/>
  <c r="D151" i="41"/>
  <c r="D150" i="41"/>
  <c r="D149" i="41"/>
  <c r="D148" i="41"/>
  <c r="D147" i="41"/>
  <c r="D146" i="41"/>
  <c r="D145" i="41"/>
  <c r="D144" i="41"/>
  <c r="D143" i="41"/>
  <c r="D142" i="41"/>
  <c r="D141" i="41"/>
  <c r="D140" i="41"/>
  <c r="D139" i="41"/>
  <c r="D138" i="41"/>
  <c r="D137" i="41"/>
  <c r="D136" i="41"/>
  <c r="D135" i="41"/>
  <c r="D134" i="41"/>
  <c r="D133" i="41"/>
  <c r="D132" i="41"/>
  <c r="D131" i="41"/>
  <c r="D130" i="41"/>
  <c r="D129" i="41"/>
  <c r="D128" i="41"/>
  <c r="D127" i="41"/>
  <c r="D126" i="41"/>
  <c r="D125" i="41"/>
  <c r="D124" i="41"/>
  <c r="D123" i="41"/>
  <c r="D122" i="41"/>
  <c r="D121" i="41"/>
  <c r="D120" i="41"/>
  <c r="D119" i="41"/>
  <c r="D118" i="41"/>
  <c r="D117" i="41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C232" i="41"/>
  <c r="E17" i="38"/>
  <c r="E16" i="38"/>
  <c r="E9" i="38"/>
  <c r="E8" i="38"/>
  <c r="E117" i="37"/>
  <c r="E110" i="37"/>
  <c r="E109" i="37"/>
  <c r="E108" i="37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H110" i="37"/>
  <c r="H109" i="37"/>
  <c r="H108" i="37"/>
  <c r="H107" i="37"/>
  <c r="H106" i="37"/>
  <c r="H105" i="37"/>
  <c r="H104" i="37"/>
  <c r="H103" i="37"/>
  <c r="H102" i="37"/>
  <c r="H101" i="37"/>
  <c r="H100" i="37"/>
  <c r="H99" i="37"/>
  <c r="H98" i="37"/>
  <c r="H97" i="37"/>
  <c r="H96" i="37"/>
  <c r="H95" i="37"/>
  <c r="H94" i="37"/>
  <c r="H93" i="37"/>
  <c r="H92" i="37"/>
  <c r="H91" i="37"/>
  <c r="H90" i="37"/>
  <c r="H89" i="37"/>
  <c r="H88" i="37"/>
  <c r="H87" i="37"/>
  <c r="H86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D235" i="32" l="1"/>
  <c r="D234" i="32"/>
  <c r="D233" i="32"/>
  <c r="D232" i="32"/>
  <c r="D231" i="32"/>
  <c r="D230" i="32"/>
  <c r="D229" i="32"/>
  <c r="D228" i="32"/>
  <c r="D227" i="32"/>
  <c r="D226" i="32"/>
  <c r="D225" i="32"/>
  <c r="D224" i="32"/>
  <c r="D223" i="32"/>
  <c r="D222" i="32"/>
  <c r="D221" i="32"/>
  <c r="D220" i="32"/>
  <c r="D219" i="32"/>
  <c r="D218" i="32"/>
  <c r="D217" i="32"/>
  <c r="D216" i="32"/>
  <c r="D215" i="32"/>
  <c r="D214" i="32"/>
  <c r="D213" i="32"/>
  <c r="D212" i="32"/>
  <c r="D211" i="32"/>
  <c r="D210" i="32"/>
  <c r="D209" i="32"/>
  <c r="D208" i="32"/>
  <c r="D207" i="32"/>
  <c r="D206" i="32"/>
  <c r="D205" i="32"/>
  <c r="D204" i="32"/>
  <c r="D203" i="32"/>
  <c r="D202" i="32"/>
  <c r="D201" i="32"/>
  <c r="D200" i="32"/>
  <c r="D199" i="32"/>
  <c r="D198" i="32"/>
  <c r="D197" i="32"/>
  <c r="D196" i="32"/>
  <c r="D195" i="32"/>
  <c r="D194" i="32"/>
  <c r="D193" i="32"/>
  <c r="D192" i="32"/>
  <c r="D191" i="32"/>
  <c r="D190" i="32"/>
  <c r="D189" i="32"/>
  <c r="D188" i="32"/>
  <c r="D187" i="32"/>
  <c r="D186" i="32"/>
  <c r="D185" i="32"/>
  <c r="D184" i="32"/>
  <c r="D183" i="32"/>
  <c r="D182" i="32"/>
  <c r="D181" i="32"/>
  <c r="D180" i="32"/>
  <c r="D179" i="32"/>
  <c r="D178" i="32"/>
  <c r="D177" i="32"/>
  <c r="D176" i="32"/>
  <c r="D175" i="32"/>
  <c r="D174" i="32"/>
  <c r="D173" i="32"/>
  <c r="D172" i="32"/>
  <c r="D171" i="32"/>
  <c r="D170" i="32"/>
  <c r="D169" i="32"/>
  <c r="D168" i="32"/>
  <c r="D167" i="32"/>
  <c r="D166" i="32"/>
  <c r="D165" i="32"/>
  <c r="D164" i="32"/>
  <c r="D163" i="32"/>
  <c r="D162" i="32"/>
  <c r="D161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7" i="32"/>
  <c r="D146" i="32"/>
  <c r="D145" i="32"/>
  <c r="D144" i="32"/>
  <c r="D143" i="32"/>
  <c r="D142" i="32"/>
  <c r="D141" i="32"/>
  <c r="D140" i="32"/>
  <c r="D139" i="32"/>
  <c r="D138" i="32"/>
  <c r="D137" i="32"/>
  <c r="D136" i="32"/>
  <c r="D135" i="32"/>
  <c r="D134" i="32"/>
  <c r="D133" i="32"/>
  <c r="D132" i="32"/>
  <c r="D131" i="32"/>
  <c r="D130" i="32"/>
  <c r="D129" i="32"/>
  <c r="D128" i="32"/>
  <c r="D127" i="32"/>
  <c r="D126" i="32"/>
  <c r="D125" i="32"/>
  <c r="D124" i="32"/>
  <c r="D123" i="32"/>
  <c r="D122" i="32"/>
  <c r="D121" i="32"/>
  <c r="D120" i="32"/>
  <c r="D119" i="32"/>
  <c r="D118" i="32"/>
  <c r="D117" i="32"/>
  <c r="D116" i="32"/>
  <c r="D115" i="32"/>
  <c r="D114" i="32"/>
  <c r="D113" i="32"/>
  <c r="D112" i="32"/>
  <c r="D111" i="32"/>
  <c r="D110" i="32"/>
  <c r="D109" i="32"/>
  <c r="D108" i="32"/>
  <c r="D107" i="32"/>
  <c r="D106" i="32"/>
  <c r="D105" i="32"/>
  <c r="D104" i="32"/>
  <c r="D103" i="32"/>
  <c r="D102" i="32"/>
  <c r="D101" i="32"/>
  <c r="D100" i="32"/>
  <c r="D99" i="32"/>
  <c r="D98" i="32"/>
  <c r="D97" i="32"/>
  <c r="D96" i="32"/>
  <c r="D95" i="32"/>
  <c r="D94" i="32"/>
  <c r="D93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F71" i="32"/>
  <c r="C236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C44" i="32"/>
  <c r="H31" i="31"/>
  <c r="G31" i="31"/>
  <c r="F31" i="31"/>
  <c r="E31" i="31"/>
  <c r="D31" i="31"/>
  <c r="H30" i="31"/>
  <c r="G30" i="31"/>
  <c r="F30" i="31"/>
  <c r="E30" i="31"/>
  <c r="D30" i="31"/>
  <c r="H29" i="31"/>
  <c r="G29" i="31"/>
  <c r="F29" i="31"/>
  <c r="E29" i="31"/>
  <c r="D29" i="31"/>
  <c r="H28" i="31"/>
  <c r="G28" i="31"/>
  <c r="F28" i="31"/>
  <c r="E28" i="31"/>
  <c r="D28" i="31"/>
  <c r="H27" i="31"/>
  <c r="G27" i="31"/>
  <c r="F27" i="31"/>
  <c r="E27" i="31"/>
  <c r="D27" i="31"/>
  <c r="H26" i="31"/>
  <c r="G26" i="31"/>
  <c r="F26" i="31"/>
  <c r="E26" i="31"/>
  <c r="D26" i="31"/>
  <c r="H25" i="31"/>
  <c r="G25" i="31"/>
  <c r="F25" i="31"/>
  <c r="E25" i="31"/>
  <c r="D25" i="31"/>
  <c r="H24" i="31"/>
  <c r="G24" i="31"/>
  <c r="F24" i="31"/>
  <c r="E24" i="31"/>
  <c r="D24" i="31"/>
  <c r="H23" i="31"/>
  <c r="G23" i="31"/>
  <c r="F23" i="31"/>
  <c r="E23" i="31"/>
  <c r="D23" i="31"/>
  <c r="H22" i="31"/>
  <c r="G22" i="31"/>
  <c r="F22" i="31"/>
  <c r="E22" i="31"/>
  <c r="D22" i="31"/>
  <c r="H21" i="31"/>
  <c r="G21" i="31"/>
  <c r="F21" i="31"/>
  <c r="E21" i="31"/>
  <c r="D21" i="31"/>
  <c r="H20" i="31"/>
  <c r="G20" i="31"/>
  <c r="F20" i="31"/>
  <c r="E20" i="31"/>
  <c r="D20" i="31"/>
  <c r="H14" i="31" l="1"/>
  <c r="G14" i="31"/>
  <c r="F14" i="31"/>
  <c r="E14" i="31"/>
  <c r="D14" i="31"/>
  <c r="C13" i="30"/>
  <c r="C27" i="53" l="1"/>
  <c r="C21" i="50"/>
  <c r="C38" i="50"/>
  <c r="E23" i="49"/>
  <c r="C10" i="48"/>
  <c r="D10" i="48"/>
  <c r="E10" i="48"/>
  <c r="C9" i="47"/>
  <c r="D9" i="47"/>
  <c r="E9" i="47"/>
  <c r="C147" i="46"/>
  <c r="C201" i="44"/>
  <c r="C225" i="44"/>
  <c r="C9" i="43"/>
  <c r="C16" i="43"/>
  <c r="C23" i="43"/>
  <c r="C9" i="42"/>
  <c r="C16" i="42"/>
  <c r="D232" i="41"/>
  <c r="E232" i="41"/>
  <c r="F232" i="41"/>
  <c r="G232" i="41"/>
  <c r="C239" i="41"/>
  <c r="D239" i="41"/>
  <c r="E239" i="41"/>
  <c r="F239" i="41"/>
  <c r="G239" i="41"/>
  <c r="C20" i="40"/>
  <c r="C27" i="40"/>
  <c r="C10" i="38"/>
  <c r="D10" i="38"/>
  <c r="E10" i="38"/>
  <c r="C18" i="38"/>
  <c r="D18" i="38"/>
  <c r="E18" i="38"/>
  <c r="C25" i="38"/>
  <c r="D25" i="38"/>
  <c r="E25" i="38"/>
  <c r="C27" i="37"/>
  <c r="D27" i="37"/>
  <c r="E27" i="37"/>
  <c r="C62" i="37"/>
  <c r="D62" i="37"/>
  <c r="E62" i="37"/>
  <c r="C69" i="37"/>
  <c r="D69" i="37"/>
  <c r="E69" i="37"/>
  <c r="C76" i="37"/>
  <c r="D76" i="37"/>
  <c r="E76" i="37"/>
  <c r="C111" i="37"/>
  <c r="D111" i="37"/>
  <c r="E111" i="37"/>
  <c r="C118" i="37"/>
  <c r="D118" i="37"/>
  <c r="E118" i="37"/>
  <c r="C9" i="36"/>
  <c r="C10" i="35"/>
  <c r="C10" i="34"/>
  <c r="C24" i="34"/>
  <c r="B26" i="34"/>
  <c r="D44" i="32"/>
  <c r="E44" i="32"/>
  <c r="F44" i="32"/>
  <c r="G44" i="32"/>
  <c r="C51" i="32"/>
  <c r="D51" i="32"/>
  <c r="E51" i="32"/>
  <c r="F51" i="32"/>
  <c r="G51" i="32"/>
  <c r="C58" i="32"/>
  <c r="D58" i="32"/>
  <c r="E58" i="32"/>
  <c r="F58" i="32"/>
  <c r="G58" i="32"/>
  <c r="C65" i="32"/>
  <c r="D65" i="32"/>
  <c r="E65" i="32"/>
  <c r="F65" i="32"/>
  <c r="G65" i="32"/>
  <c r="D236" i="32"/>
  <c r="E236" i="32"/>
  <c r="F236" i="32"/>
  <c r="G236" i="32"/>
  <c r="C243" i="32"/>
  <c r="D243" i="32"/>
  <c r="E243" i="32"/>
  <c r="F243" i="32"/>
  <c r="G243" i="32"/>
  <c r="C250" i="32"/>
  <c r="D250" i="32"/>
  <c r="E250" i="32"/>
  <c r="F250" i="32"/>
  <c r="G250" i="32"/>
  <c r="C257" i="32"/>
  <c r="D257" i="32"/>
  <c r="E257" i="32"/>
  <c r="F257" i="32"/>
  <c r="G257" i="32"/>
  <c r="C264" i="32"/>
  <c r="D264" i="32"/>
  <c r="E264" i="32"/>
  <c r="F264" i="32"/>
  <c r="G264" i="32"/>
  <c r="C14" i="31"/>
  <c r="C32" i="31"/>
  <c r="D32" i="31"/>
  <c r="E32" i="31"/>
  <c r="F32" i="31"/>
  <c r="G32" i="31"/>
  <c r="H32" i="31"/>
  <c r="C20" i="30"/>
  <c r="C27" i="30"/>
  <c r="C34" i="30"/>
  <c r="F13" i="28"/>
  <c r="G13" i="28"/>
  <c r="H13" i="28"/>
  <c r="I13" i="28"/>
  <c r="K13" i="28"/>
  <c r="L13" i="28"/>
  <c r="M13" i="28"/>
  <c r="N13" i="28"/>
  <c r="O13" i="28"/>
  <c r="D37" i="50" l="1"/>
  <c r="D33" i="50"/>
  <c r="D29" i="50"/>
  <c r="D36" i="50"/>
  <c r="D32" i="50"/>
  <c r="D28" i="50"/>
  <c r="D35" i="50"/>
  <c r="D31" i="50"/>
  <c r="D27" i="50"/>
  <c r="D34" i="50"/>
  <c r="D30" i="50"/>
  <c r="D20" i="50"/>
  <c r="D16" i="50"/>
  <c r="D12" i="50"/>
  <c r="D8" i="50"/>
  <c r="D19" i="50"/>
  <c r="D15" i="50"/>
  <c r="D11" i="50"/>
  <c r="D17" i="50"/>
  <c r="D13" i="50"/>
  <c r="D9" i="50"/>
  <c r="D18" i="50"/>
  <c r="D14" i="50"/>
  <c r="D10" i="50"/>
  <c r="D146" i="46"/>
  <c r="D58" i="46"/>
  <c r="D38" i="46"/>
  <c r="D26" i="46"/>
  <c r="D18" i="46"/>
  <c r="D141" i="46"/>
  <c r="D125" i="46"/>
  <c r="D113" i="46"/>
  <c r="D97" i="46"/>
  <c r="D89" i="46"/>
  <c r="D73" i="46"/>
  <c r="D53" i="46"/>
  <c r="D45" i="46"/>
  <c r="D33" i="46"/>
  <c r="D21" i="46"/>
  <c r="D9" i="46"/>
  <c r="D145" i="46"/>
  <c r="D144" i="46"/>
  <c r="D140" i="46"/>
  <c r="D136" i="46"/>
  <c r="D132" i="46"/>
  <c r="D128" i="46"/>
  <c r="D124" i="46"/>
  <c r="D120" i="46"/>
  <c r="D116" i="46"/>
  <c r="D112" i="46"/>
  <c r="D108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33" i="46"/>
  <c r="D121" i="46"/>
  <c r="D109" i="46"/>
  <c r="D101" i="46"/>
  <c r="D85" i="46"/>
  <c r="D77" i="46"/>
  <c r="D65" i="46"/>
  <c r="D57" i="46"/>
  <c r="D41" i="46"/>
  <c r="D29" i="46"/>
  <c r="D17" i="46"/>
  <c r="D143" i="46"/>
  <c r="D139" i="46"/>
  <c r="D135" i="46"/>
  <c r="D131" i="46"/>
  <c r="D127" i="46"/>
  <c r="D123" i="46"/>
  <c r="D119" i="46"/>
  <c r="D115" i="46"/>
  <c r="D111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42" i="46"/>
  <c r="D138" i="46"/>
  <c r="D134" i="46"/>
  <c r="D130" i="46"/>
  <c r="D126" i="46"/>
  <c r="D122" i="46"/>
  <c r="D118" i="46"/>
  <c r="D114" i="46"/>
  <c r="D110" i="46"/>
  <c r="D106" i="46"/>
  <c r="D102" i="46"/>
  <c r="D98" i="46"/>
  <c r="D94" i="46"/>
  <c r="D90" i="46"/>
  <c r="D86" i="46"/>
  <c r="D82" i="46"/>
  <c r="D78" i="46"/>
  <c r="D74" i="46"/>
  <c r="D70" i="46"/>
  <c r="D66" i="46"/>
  <c r="D62" i="46"/>
  <c r="D54" i="46"/>
  <c r="D50" i="46"/>
  <c r="D46" i="46"/>
  <c r="D42" i="46"/>
  <c r="D34" i="46"/>
  <c r="D30" i="46"/>
  <c r="D22" i="46"/>
  <c r="D14" i="46"/>
  <c r="D10" i="46"/>
  <c r="D137" i="46"/>
  <c r="D129" i="46"/>
  <c r="D117" i="46"/>
  <c r="D105" i="46"/>
  <c r="D93" i="46"/>
  <c r="D81" i="46"/>
  <c r="D69" i="46"/>
  <c r="D61" i="46"/>
  <c r="D49" i="46"/>
  <c r="D37" i="46"/>
  <c r="D25" i="46"/>
  <c r="D13" i="46"/>
  <c r="C20" i="52"/>
  <c r="D21" i="50" l="1"/>
  <c r="C9" i="53" l="1"/>
  <c r="C35" i="53" l="1"/>
</calcChain>
</file>

<file path=xl/sharedStrings.xml><?xml version="1.0" encoding="utf-8"?>
<sst xmlns="http://schemas.openxmlformats.org/spreadsheetml/2006/main" count="2977" uniqueCount="2296">
  <si>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</si>
  <si>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</si>
  <si>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</si>
  <si>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</si>
  <si>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</si>
  <si>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</si>
  <si>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</si>
  <si>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</si>
  <si>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</si>
  <si>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</si>
  <si>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</si>
  <si>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</si>
  <si>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</si>
  <si>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</si>
  <si>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</si>
  <si>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</si>
  <si>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</si>
  <si>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</si>
  <si>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</si>
  <si>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</si>
  <si>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</si>
  <si>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</si>
  <si>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</si>
  <si>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</si>
  <si>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</si>
  <si>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</si>
  <si>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</si>
  <si>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</si>
  <si>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</si>
  <si>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</si>
  <si>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</si>
  <si>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</si>
  <si>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</si>
  <si>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</si>
  <si>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</si>
  <si>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</si>
  <si>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</si>
  <si>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</si>
  <si>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</si>
  <si>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</si>
  <si>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</si>
  <si>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</si>
  <si>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</si>
  <si>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</si>
  <si>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</si>
  <si>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</si>
  <si>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</si>
  <si>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</si>
  <si>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</si>
  <si>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</si>
  <si>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</si>
  <si>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</si>
  <si>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</si>
  <si>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</si>
  <si>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</si>
  <si>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</si>
  <si>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</si>
  <si>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</si>
  <si>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</si>
  <si>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</si>
  <si>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</si>
  <si>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</si>
  <si>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</si>
  <si>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</si>
  <si>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</si>
  <si>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</si>
  <si>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</si>
  <si>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</si>
  <si>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</si>
  <si>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</si>
  <si>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</si>
  <si>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</si>
  <si>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</si>
  <si>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</si>
  <si>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</si>
  <si>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</si>
  <si>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</si>
  <si>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</si>
  <si>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</si>
  <si>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</si>
  <si>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</si>
  <si>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</si>
  <si>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</si>
  <si>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</si>
  <si>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</si>
  <si>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</si>
  <si>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</si>
  <si>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</si>
  <si>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</si>
  <si>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</si>
  <si>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</si>
  <si>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</si>
  <si>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</si>
  <si>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</si>
  <si>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</si>
  <si>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</si>
  <si>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</si>
  <si>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</si>
  <si>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</si>
  <si>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</si>
  <si>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</si>
  <si>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</si>
  <si>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</si>
  <si>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</si>
  <si>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</si>
  <si>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</si>
  <si>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</si>
  <si>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</si>
  <si>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</si>
  <si>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</si>
  <si>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</si>
  <si>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</si>
  <si>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</si>
  <si>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</si>
  <si>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</si>
  <si>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</si>
  <si>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</si>
  <si>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</si>
  <si>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</si>
  <si>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</si>
  <si>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</si>
  <si>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</si>
  <si>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</si>
  <si>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</si>
  <si>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</si>
  <si>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</si>
  <si>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</si>
  <si>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</si>
  <si>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</si>
  <si>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</si>
  <si>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</si>
  <si>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</si>
  <si>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</si>
  <si>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</si>
  <si>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</si>
  <si>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</si>
  <si>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</si>
  <si>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</si>
  <si>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</si>
  <si>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</si>
  <si>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</si>
  <si>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</si>
  <si>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</si>
  <si>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</si>
  <si>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</si>
  <si>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</si>
  <si>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</si>
  <si>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</si>
  <si>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</si>
  <si>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</si>
  <si>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</si>
  <si>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</si>
  <si>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</si>
  <si>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</si>
  <si>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</si>
  <si>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</si>
  <si>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</si>
  <si>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</si>
  <si>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</si>
  <si>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</si>
  <si>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</si>
  <si>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</si>
  <si>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</si>
  <si>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</si>
  <si>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</si>
  <si>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</si>
  <si>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</si>
  <si>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</si>
  <si>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</si>
  <si>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</si>
  <si>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</si>
  <si>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</si>
  <si>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</si>
  <si>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</si>
  <si>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</si>
  <si>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</si>
  <si>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</si>
  <si>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</si>
  <si>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</si>
  <si>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</si>
  <si>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</si>
  <si>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</si>
  <si>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</si>
  <si>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</si>
  <si>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</si>
  <si>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</si>
  <si>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</si>
  <si>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</si>
  <si>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</si>
  <si>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</si>
  <si>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</si>
  <si>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</si>
  <si>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</si>
  <si>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</si>
  <si>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</si>
  <si>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</si>
  <si>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</si>
  <si>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</si>
  <si>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</si>
  <si>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</si>
  <si>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</si>
  <si>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</si>
  <si>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</si>
  <si>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</si>
  <si>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</si>
  <si>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</si>
  <si>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</si>
  <si>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</si>
  <si>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</si>
  <si>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</si>
  <si>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</si>
  <si>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</si>
  <si>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</si>
  <si>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</si>
  <si>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</si>
  <si>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</si>
  <si>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</si>
  <si>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</si>
  <si>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</si>
  <si>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</si>
  <si>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</si>
  <si>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</si>
  <si>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</si>
  <si>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</si>
  <si>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</si>
  <si>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</si>
  <si>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</si>
  <si>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</si>
  <si>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</si>
  <si>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</si>
  <si>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</si>
  <si>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</si>
  <si>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</si>
  <si>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</si>
  <si>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</si>
  <si>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</si>
  <si>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</si>
  <si>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</si>
  <si>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</si>
  <si>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</si>
  <si>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</si>
  <si>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</si>
  <si>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</si>
  <si>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</si>
  <si>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</si>
  <si>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</si>
  <si>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</si>
  <si>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</si>
  <si>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</si>
  <si>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</si>
  <si>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</si>
  <si>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</si>
  <si>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</si>
  <si>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</si>
  <si>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</si>
  <si>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</si>
  <si>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</si>
  <si>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</si>
  <si>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</si>
  <si>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</si>
  <si>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</si>
  <si>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</si>
  <si>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</si>
  <si>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</si>
  <si>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</si>
  <si>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</si>
  <si>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</si>
  <si>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</si>
  <si>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</si>
  <si>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</si>
  <si>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</si>
  <si>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</si>
  <si>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</si>
  <si>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</si>
  <si>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</si>
  <si>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</si>
  <si>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</si>
  <si>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</si>
  <si>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</si>
  <si>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</si>
  <si>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</si>
  <si>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</si>
  <si>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</si>
  <si>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</si>
  <si>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</si>
  <si>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</si>
  <si>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</si>
  <si>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</si>
  <si>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</si>
  <si>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</si>
  <si>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</si>
  <si>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</si>
  <si>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</si>
  <si>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</si>
  <si>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</si>
  <si>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</si>
  <si>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</si>
  <si>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</si>
  <si>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</si>
  <si>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</si>
  <si>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</si>
  <si>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</si>
  <si>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</si>
  <si>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</si>
  <si>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</si>
  <si>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</si>
  <si>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</si>
  <si>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</si>
  <si>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</si>
  <si>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</si>
  <si>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</si>
  <si>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</si>
  <si>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</si>
  <si>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</si>
  <si>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</si>
  <si>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</si>
  <si>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</si>
  <si>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</si>
  <si>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</si>
  <si>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</si>
  <si>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</si>
  <si>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</si>
  <si>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</si>
  <si>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</si>
  <si>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</si>
  <si>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</si>
  <si>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</si>
  <si>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</si>
  <si>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</si>
  <si>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</si>
  <si>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</si>
  <si>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</si>
  <si>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</si>
  <si>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</si>
  <si>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</si>
  <si>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</si>
  <si>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</si>
  <si>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</si>
  <si>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</si>
  <si>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</si>
  <si>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</si>
  <si>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</si>
  <si>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</si>
  <si>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</si>
  <si>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</si>
  <si>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</si>
  <si>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</si>
  <si>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</si>
  <si>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</si>
  <si>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</si>
  <si>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</si>
  <si>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</si>
  <si>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</si>
  <si>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</si>
  <si>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</si>
  <si>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</si>
  <si>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</si>
  <si>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</si>
  <si>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</si>
  <si>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</si>
  <si>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</si>
  <si>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</si>
  <si>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</si>
  <si>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</si>
  <si>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</si>
  <si>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</si>
  <si>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</si>
  <si>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</si>
  <si>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</si>
  <si>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</si>
  <si>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</si>
  <si>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</si>
  <si>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</si>
  <si>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</si>
  <si>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</si>
  <si>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</si>
  <si>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</si>
  <si>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</si>
  <si>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</si>
  <si>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</si>
  <si>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</si>
  <si>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</si>
  <si>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</si>
  <si>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</si>
  <si>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</si>
  <si>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</si>
  <si>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</si>
  <si>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</si>
  <si>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</si>
  <si>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</si>
  <si>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</si>
  <si>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</si>
  <si>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</si>
  <si>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</si>
  <si>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</si>
  <si>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</si>
  <si>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</si>
  <si>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</si>
  <si>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</si>
  <si>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</si>
  <si>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</si>
  <si>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</si>
  <si>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</si>
  <si>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</si>
  <si>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</si>
  <si>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</si>
  <si>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</si>
  <si>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</si>
  <si>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</si>
  <si>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</si>
  <si>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</si>
  <si>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</si>
  <si>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</si>
  <si>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</si>
  <si>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</si>
  <si>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</si>
  <si>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</si>
  <si>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</si>
  <si>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</si>
  <si>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</si>
  <si>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</si>
  <si>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</si>
  <si>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</si>
  <si>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</si>
  <si>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</si>
  <si>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</si>
  <si>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</si>
  <si>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</si>
  <si>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</si>
  <si>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</si>
  <si>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</si>
  <si>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</si>
  <si>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</si>
  <si>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</si>
  <si>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</si>
  <si>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</si>
  <si>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</si>
  <si>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</si>
  <si>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</si>
  <si>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</si>
  <si>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</si>
  <si>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</si>
  <si>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</si>
  <si>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</si>
  <si>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</si>
  <si>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</si>
  <si>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</si>
  <si>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</si>
  <si>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</si>
  <si>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 xml:space="preserve">PRESIDENTE MUNICIPAL                                                                                                 </t>
  </si>
  <si>
    <t>LIC. HÉCTOR GERMÁN RENÉ LÓPEZ SANTILLANA</t>
  </si>
  <si>
    <t xml:space="preserve">TESORERO MUNICIPAL               </t>
  </si>
  <si>
    <t>C.P. GILBERTO ENRÍQUEZ SÁNCHEZ</t>
  </si>
  <si>
    <t>1114    INVERSIONES TEMPORALES (HASTA 3 MESES)</t>
  </si>
  <si>
    <t>11140-0000-0002-0000-0000</t>
  </si>
  <si>
    <t>INVERSIONES BANORTE</t>
  </si>
  <si>
    <t>11140-0000-0005-0000-0000</t>
  </si>
  <si>
    <t>INVERSIONES BAJIO</t>
  </si>
  <si>
    <t>11140-0000-0006-0000-0000</t>
  </si>
  <si>
    <t>INVERSIONES SCOTIABANK</t>
  </si>
  <si>
    <t>11140-0000-0008-0000-0000</t>
  </si>
  <si>
    <t>INVERSIONES INTERACCIONES</t>
  </si>
  <si>
    <t>11140-0000-0009-0000-0000</t>
  </si>
  <si>
    <t>INVERSIONES VARIAS</t>
  </si>
  <si>
    <t>MESA DE DINERO/PAPEL GUBERNAMENTAL</t>
  </si>
  <si>
    <t>NADA QUE COMENTAR</t>
  </si>
  <si>
    <t>12111-7610-0000-0000-0000</t>
  </si>
  <si>
    <t>DEPOSITOS A LP EN MONEDA NACIONAL</t>
  </si>
  <si>
    <t>CERTIFICADO BURSÁTIL</t>
  </si>
  <si>
    <t>11220-0000-0001-0000-0000</t>
  </si>
  <si>
    <t>CHEQUES DEVUELTOS</t>
  </si>
  <si>
    <t>11220-0000-0002-0000-0000</t>
  </si>
  <si>
    <t>ANTICIPO DE SUELDOS</t>
  </si>
  <si>
    <t>11220-0000-0003-0000-0000</t>
  </si>
  <si>
    <t>PRESTAMOS UNIDADES</t>
  </si>
  <si>
    <t>11220-0000-0009-0000-0000</t>
  </si>
  <si>
    <t>ANTICIPO AGUINALDOS</t>
  </si>
  <si>
    <t>11226-0000-0000-0000-0000</t>
  </si>
  <si>
    <t>CUENTAS POR COBRAR A ENTIDADES FEDERATIV</t>
  </si>
  <si>
    <t>11229-0000-0000-0000-0000</t>
  </si>
  <si>
    <t>OTRAS CUENTAS POR COBRAR</t>
  </si>
  <si>
    <t>11240-0000-0004-0002-0000</t>
  </si>
  <si>
    <t>ARRENDAMIENTO DE BIENES MUNICIPALES</t>
  </si>
  <si>
    <t>11240-0000-0005-0001-0000</t>
  </si>
  <si>
    <t>MULTAS TRÁNSITO</t>
  </si>
  <si>
    <t>11240-0000-0005-0002-0000</t>
  </si>
  <si>
    <t>MULTAS TRÁNSITO (PAE)</t>
  </si>
  <si>
    <t>11240-0000-0005-0003-0000</t>
  </si>
  <si>
    <t>MULTAS DE TRANSPORTE PUBLICO</t>
  </si>
  <si>
    <t>11240-0000-0005-0004-0000</t>
  </si>
  <si>
    <t>MULTAS DE TRANSPORTE (PAE)</t>
  </si>
  <si>
    <t>11240-0000-0005-0009-0000</t>
  </si>
  <si>
    <t>MULTAS FISCALIZACIÓN</t>
  </si>
  <si>
    <t>11240-0000-0005-0010-0000</t>
  </si>
  <si>
    <t>MULTAS FISCALIZACIÓN (PAE)</t>
  </si>
  <si>
    <t>11240-0000-0005-0015-0000</t>
  </si>
  <si>
    <t>MULTAS ECOLOGÍA</t>
  </si>
  <si>
    <t>11240-0000-0005-0016-0000</t>
  </si>
  <si>
    <t>MULTAS ECOLOGÍA (PAE)</t>
  </si>
  <si>
    <t>11240-0000-0005-0020-0000</t>
  </si>
  <si>
    <t>MULTAS VERIFICACIÓN NORMATIVA</t>
  </si>
  <si>
    <t>11240-0000-0005-0021-0000</t>
  </si>
  <si>
    <t>MULTAS VERIFICACIÓN NORMATIVA (PAE)</t>
  </si>
  <si>
    <t>11240-0000-0005-0030-0000</t>
  </si>
  <si>
    <t>MULTAS POR INCUMPLIMIENTO DE CONTRATOS</t>
  </si>
  <si>
    <t>11230-0000-0001-0016-0000</t>
  </si>
  <si>
    <t>ROCIO HERNANDEZ GONZALEZ</t>
  </si>
  <si>
    <t>11230-0000-0001-0176-0000</t>
  </si>
  <si>
    <t>VICTOR MANUEL FLORES</t>
  </si>
  <si>
    <t>11230-0000-0001-0374-0000</t>
  </si>
  <si>
    <t>BALTAZAR RODRIGUEZ AVIÑA</t>
  </si>
  <si>
    <t>11230-0000-0001-0378-0000</t>
  </si>
  <si>
    <t>LETICIA CALDERON VELA</t>
  </si>
  <si>
    <t>11230-0000-0001-0382-0000</t>
  </si>
  <si>
    <t>MIGUEL ANGEL BALDERAS FERNANDEZ</t>
  </si>
  <si>
    <t>11230-0000-0001-0386-0000</t>
  </si>
  <si>
    <t>HUMBERTO BOTELLO RUIZ</t>
  </si>
  <si>
    <t>11230-0000-0001-0405-0000</t>
  </si>
  <si>
    <t>JUAN CARLOS AGUILERA MUÑOZ</t>
  </si>
  <si>
    <t>11230-0000-0001-0434-0000</t>
  </si>
  <si>
    <t>LUZ ELENA BOSQUES VERA</t>
  </si>
  <si>
    <t>11230-0000-0001-0463-0000</t>
  </si>
  <si>
    <t>FRANCISCO JAVIER AGUILERA CANDELAS</t>
  </si>
  <si>
    <t>11230-0000-0001-0474-0000</t>
  </si>
  <si>
    <t>RODOLFO HERRERA PEREZ</t>
  </si>
  <si>
    <t>11230-0000-0001-0542-0000</t>
  </si>
  <si>
    <t>RAQUEL RUVALCABA CERVANTES</t>
  </si>
  <si>
    <t>11230-0000-0001-0561-0000</t>
  </si>
  <si>
    <t>JOSE MANUEL HOIL MAR</t>
  </si>
  <si>
    <t>11230-0000-0001-0610-0000</t>
  </si>
  <si>
    <t>GLORIA MAGALY CANO DE LA FUENTE</t>
  </si>
  <si>
    <t>11230-0000-0001-0612-0000</t>
  </si>
  <si>
    <t>LEILANI TORTOLERO GARCIA</t>
  </si>
  <si>
    <t>11230-0000-0001-0630-0000</t>
  </si>
  <si>
    <t>CLAUDIA BERNAL GOMEZ</t>
  </si>
  <si>
    <t>11230-0000-0001-0656-0000</t>
  </si>
  <si>
    <t>ENRIQUE MARUMOTO TORRES</t>
  </si>
  <si>
    <t>11230-0000-0001-0666-0000</t>
  </si>
  <si>
    <t>SALOMÓN OCAMPO MENDOZA</t>
  </si>
  <si>
    <t>11230-0000-0001-0677-0000</t>
  </si>
  <si>
    <t>DE LA ROSA OLVERA RITA</t>
  </si>
  <si>
    <t>11230-0000-0001-0678-0000</t>
  </si>
  <si>
    <t>ROBLES HERNANDEZ JUAN IGNACIO</t>
  </si>
  <si>
    <t>11230-0000-0001-0683-0000</t>
  </si>
  <si>
    <t>MYRIAM DANIELLA DEL CARMEN ZAMBRANO CASI</t>
  </si>
  <si>
    <t>11230-0000-0001-0700-0000</t>
  </si>
  <si>
    <t>GLORIA BEATRIZ GUZMAN GORDILLO</t>
  </si>
  <si>
    <t>11230-0000-0001-0708-0000</t>
  </si>
  <si>
    <t>ALMA LETICIA ARAUJO HERNANDEZ</t>
  </si>
  <si>
    <t>11230-0000-0001-0717-0000</t>
  </si>
  <si>
    <t>MA. GEORGINA ANDRADE JUAREZ</t>
  </si>
  <si>
    <t>11230-0000-0001-0743-0000</t>
  </si>
  <si>
    <t>JOSÉ DE JESÚS ALVAREZ NAVARRO</t>
  </si>
  <si>
    <t>11230-0000-0001-0744-0000</t>
  </si>
  <si>
    <t>JENNYFER GALVAN ARREDONDO</t>
  </si>
  <si>
    <t>11230-0000-0001-0746-0000</t>
  </si>
  <si>
    <t>RUTH NOEMI VILLALON SUAREZ</t>
  </si>
  <si>
    <t>11230-0000-0001-0748-0000</t>
  </si>
  <si>
    <t>AARON ALEJANDRO HERNANDEZ DURAN</t>
  </si>
  <si>
    <t>11230-0000-0001-0753-0000</t>
  </si>
  <si>
    <t>VICTOR EDUARDO AGUIRRE ZUÑIGA</t>
  </si>
  <si>
    <t>11230-0000-0001-0759-0000</t>
  </si>
  <si>
    <t>NANCY SANJUANA MARTINEZ SILVA</t>
  </si>
  <si>
    <t>11230-0000-0001-0762-0000</t>
  </si>
  <si>
    <t>FRANCISCO JAVIER LOPEZ LOPEZ</t>
  </si>
  <si>
    <t>11230-0000-0001-0763-0000</t>
  </si>
  <si>
    <t>MIRYAM FLORA OLIVARES LUNA</t>
  </si>
  <si>
    <t>11230-0000-0001-0764-0000</t>
  </si>
  <si>
    <t>11230-0000-0001-0765-0000</t>
  </si>
  <si>
    <t xml:space="preserve">JUAN JOSE MARTINEZ CAMPOS </t>
  </si>
  <si>
    <t>DESIREE VALERIA UKOBITZ</t>
  </si>
  <si>
    <t>11230-0000-0003-0011-0000</t>
  </si>
  <si>
    <t>MARÍA EDITH MUÑOS SOLÍS</t>
  </si>
  <si>
    <t>11230-0000-0003-0012-0000</t>
  </si>
  <si>
    <t>ALMA JANETH MORENO MURILLO</t>
  </si>
  <si>
    <t>11230-0000-0003-0001-0000</t>
  </si>
  <si>
    <t>DEUDORES DIVERSOS</t>
  </si>
  <si>
    <t>GASTO A COMPROBAR</t>
  </si>
  <si>
    <t>11310-0000-0198-0000-0000</t>
  </si>
  <si>
    <t>ANTICIPO ARMAMENTO</t>
  </si>
  <si>
    <t>11310-0000-0199-0000-0000</t>
  </si>
  <si>
    <t>NETWORK TRANSPORTATION SYSTEMS STUDIES</t>
  </si>
  <si>
    <t>11340-0000-0035-0000-0000</t>
  </si>
  <si>
    <t>CONSTRUCTORA POR SA DE CV</t>
  </si>
  <si>
    <t>11340-0000-0046-0000-0000</t>
  </si>
  <si>
    <t>MARCO ANTONIO ARAIZA DIAZ</t>
  </si>
  <si>
    <t>11340-0000-0084-0000-0000</t>
  </si>
  <si>
    <t>CONSTRUCTORA CHAS SA DE CV</t>
  </si>
  <si>
    <t>11340-0000-0170-0000-0000</t>
  </si>
  <si>
    <t>MOISES PEREZ IBARRA</t>
  </si>
  <si>
    <t>11340-0000-0188-0000-0000</t>
  </si>
  <si>
    <t>JOSE LUIS VAZQUEZ ARANDA</t>
  </si>
  <si>
    <t>11340-0000-0295-0000-0000</t>
  </si>
  <si>
    <t>SISTEMAS DE INGENIERIA Y SOLUCIONES CONS</t>
  </si>
  <si>
    <t>11340-0000-0583-0000-0000</t>
  </si>
  <si>
    <t>DISEÑOS AMBIENTALES S.A. DE C.V.</t>
  </si>
  <si>
    <t>11340-0000-0591-0000-0000</t>
  </si>
  <si>
    <t>PROYECTOS Y CONSTRUCCIONES PLUS, S.A. DE</t>
  </si>
  <si>
    <t>11340-0000-0594-0000-0000</t>
  </si>
  <si>
    <t>FRANCISCO JAVIER GUTIERREZ MARQUEZ</t>
  </si>
  <si>
    <t>11340-0000-0595-0000-0000</t>
  </si>
  <si>
    <t>URBARK CONSTRUCCIONES S.A. DE C.V.</t>
  </si>
  <si>
    <t>11340-0000-0599-0000-0000</t>
  </si>
  <si>
    <t>GURAM CONSTRUCTORA S.A. DE C.V.</t>
  </si>
  <si>
    <t>11340-0000-0600-0000-0000</t>
  </si>
  <si>
    <t>GRUPO CONSTRUCTOR DRAGON S.A. DE C.V.</t>
  </si>
  <si>
    <t>11340-0000-0604-0000-0000</t>
  </si>
  <si>
    <t>OBRAS A TIEMPO S.A. DE C.V.</t>
  </si>
  <si>
    <t>11340-0000-0607-0000-0000</t>
  </si>
  <si>
    <t>URBANIZADORA CARR S.A. DE C.V.</t>
  </si>
  <si>
    <t>11340-0000-0609-0000-0000</t>
  </si>
  <si>
    <t>AS URBANIZACIONES S.A. DE C.V.</t>
  </si>
  <si>
    <t>11340-0000-0610-0000-0000</t>
  </si>
  <si>
    <t>AXA PROYECTOS Y CONSTRUCCION SA DE CV</t>
  </si>
  <si>
    <t>11340-0000-0611-0000-0000</t>
  </si>
  <si>
    <t>INMOBILIARIA DIMARJ SA DE CV</t>
  </si>
  <si>
    <t>11340-0000-0613-0000-0000</t>
  </si>
  <si>
    <t>CONSTRUCCION Y SERVICIOS DEL BAJIO SA CV</t>
  </si>
  <si>
    <t>11340-0000-0614-0000-0000</t>
  </si>
  <si>
    <t>CONSTRUCTORA ELECTRICA DEL BAJIO SA CV</t>
  </si>
  <si>
    <t>11340-0000-0615-0000-0000</t>
  </si>
  <si>
    <t>MIGUEL ANGEL MATA SEGOVIANO</t>
  </si>
  <si>
    <t>11340-0000-0616-0000-0000</t>
  </si>
  <si>
    <t>JOSE DE JESUS DIAZ VARGAS</t>
  </si>
  <si>
    <t>11340-0000-0618-0000-0000</t>
  </si>
  <si>
    <t>ROSALES GAMA CONSTRUCCIONES, S.A. DE C</t>
  </si>
  <si>
    <t>11340-0000-0629-0000-0000</t>
  </si>
  <si>
    <t>CONSTRUCCION Y EDIFICACION MDR S.A. DE C</t>
  </si>
  <si>
    <t>11340-0000-0630-0000-0000</t>
  </si>
  <si>
    <t>JUAN CARLOS LOPEZ GONZALEZ</t>
  </si>
  <si>
    <t>11340-0000-0637-0000-0000</t>
  </si>
  <si>
    <t>ARQ. FRANCISCO JAVIER SCHWICHTENBERG A</t>
  </si>
  <si>
    <t>11340-0000-0638-0000-0000</t>
  </si>
  <si>
    <t>URBANIZACION Y CONSTRUCCION EN OBRA S.A.</t>
  </si>
  <si>
    <t>11340-0000-0642-0000-0000</t>
  </si>
  <si>
    <t>RIEGOS ASFALTICOS, S.A. DE C.V.</t>
  </si>
  <si>
    <t>11340-0000-0646-0000-0000</t>
  </si>
  <si>
    <t>SUPERVISION Y DISEÑO S.A. DE C.V.</t>
  </si>
  <si>
    <t>11340-0000-0649-0000-0000</t>
  </si>
  <si>
    <t>CORPORACION LANTANA S.A. DE C.V.</t>
  </si>
  <si>
    <t>11340-0000-0651-0000-0000</t>
  </si>
  <si>
    <t>COMBASA, S.A. DE C.V.</t>
  </si>
  <si>
    <t>11340-0000-0654-0000-0000</t>
  </si>
  <si>
    <t>URBANIZADORA DEL CENTRO S.A. DE C.V.</t>
  </si>
  <si>
    <t>11340-0000-0660-0000-0000</t>
  </si>
  <si>
    <t>ESTUDIOS PROYECTOS Y CONSTRUCCIONES CASE</t>
  </si>
  <si>
    <t>11340-0000-0661-0000-0000</t>
  </si>
  <si>
    <t>CONSULTORES INMOBILIARIOS DEL BAJIO S.</t>
  </si>
  <si>
    <t>11340-0000-0662-0000-0000</t>
  </si>
  <si>
    <t>CONSTRUCTORA Y PAVIMENTADORA VISE, S.A</t>
  </si>
  <si>
    <t>11340-0000-0663-0000-0000</t>
  </si>
  <si>
    <t>JOSE ANGEL SOTO MARTINEZ</t>
  </si>
  <si>
    <t>11340-0000-0665-0000-0000</t>
  </si>
  <si>
    <t>GRUPO ACCIONISTAS EN INGENIERIA APLICADA</t>
  </si>
  <si>
    <t>11340-0000-0666-0000-0000</t>
  </si>
  <si>
    <t>MARIA EUGENIA PINEDA VELAZQUEZ</t>
  </si>
  <si>
    <t>11340-0000-0668-0000-0000</t>
  </si>
  <si>
    <t>CONSTRUCTORA LAN S.A. DE C.V.</t>
  </si>
  <si>
    <t>11340-0000-0669-0000-0000</t>
  </si>
  <si>
    <t>LABORATORIO Y CONSULTORIA LOA S.A. C.</t>
  </si>
  <si>
    <t>11340-0000-0672-0000-0000</t>
  </si>
  <si>
    <t>AML INGENIERIA Y ARQUITECTURA APLICADA</t>
  </si>
  <si>
    <t>11340-0000-0674-0000-0000</t>
  </si>
  <si>
    <t>CEPI SA DE CV</t>
  </si>
  <si>
    <t>11340-0000-0676-0000-0000</t>
  </si>
  <si>
    <t>CONSTRUCTORA Y ARRENDADORA HER BEC SA CV</t>
  </si>
  <si>
    <t>11340-0000-0677-0000-0000</t>
  </si>
  <si>
    <t>ERIC IBAN ACAL SANCHEZ</t>
  </si>
  <si>
    <t>11340-0000-0678-0000-0000</t>
  </si>
  <si>
    <t>ESTUDIOS EDIFICACIONES Y PRESFORZADOS IB</t>
  </si>
  <si>
    <t>11340-0000-0683-0000-0000</t>
  </si>
  <si>
    <t>INGENIERIA Y DESARROLLO SUSTENTABLE ESTU</t>
  </si>
  <si>
    <t>11340-0000-0686-0000-0000</t>
  </si>
  <si>
    <t>L&amp;T IDEA URBANA SA DE CV</t>
  </si>
  <si>
    <t>11340-0000-0687-0000-0000</t>
  </si>
  <si>
    <t>OLMACE SA DE CV</t>
  </si>
  <si>
    <t>11340-0000-0688-0000-0000</t>
  </si>
  <si>
    <t>PROYECTOS Y CONSTRUCCIONES RAGUE SA CV</t>
  </si>
  <si>
    <t>11340-0000-0693-0000-0000</t>
  </si>
  <si>
    <t>ACQUA CONSULTA, S.A. DE C.V.</t>
  </si>
  <si>
    <t>11340-0000-0697-0000-0000</t>
  </si>
  <si>
    <t>CORPORATIVO PASEVA, S.A. DE C.V.</t>
  </si>
  <si>
    <t>11340-0000-0698-0000-0000</t>
  </si>
  <si>
    <t>LDA INFRAESTRUCTURA, S.A. DE C.V.</t>
  </si>
  <si>
    <t>11340-0000-0699-0000-0000</t>
  </si>
  <si>
    <t>AMANDA DOLORES FERNANDEZ GARCIA</t>
  </si>
  <si>
    <t>11340-0000-0700-0000-0000</t>
  </si>
  <si>
    <t>PROYECTO Y CONSTRUCCIONES MUÑOZ, S.A. D</t>
  </si>
  <si>
    <t>11340-0000-0702-0000-0000</t>
  </si>
  <si>
    <t>URBE PROYECTOS Y CONSTRUCCIONES, S.A. DE</t>
  </si>
  <si>
    <t>11340-0000-0705-0000-0000</t>
  </si>
  <si>
    <t>ERA ARCHITECT S.A. DE C.V.</t>
  </si>
  <si>
    <t>11340-0000-0706-0000-0000</t>
  </si>
  <si>
    <t>VALLE DE SEÑORA CONSTRUCCIONES, S.A. DE</t>
  </si>
  <si>
    <t>11340-0000-0709-0000-0000</t>
  </si>
  <si>
    <t>GRUPO EMPRESARIAL ACROPOLIS S.A. DE C.V.</t>
  </si>
  <si>
    <t>11340-0000-0710-0000-0000</t>
  </si>
  <si>
    <t>KARAMAWI CONSTRUCTORA S.A. DE C.V.</t>
  </si>
  <si>
    <t>11340-0000-0711-0000-0000</t>
  </si>
  <si>
    <t>COSUM S.A. DE C.V.</t>
  </si>
  <si>
    <t>11340-0000-0714-0000-0000</t>
  </si>
  <si>
    <t>KAY GRUPO CONSTRUCTOR, S.A. DE C.V.</t>
  </si>
  <si>
    <t>11340-0000-0719-0000-0000</t>
  </si>
  <si>
    <t>CONSTRUCTORA COIBSA, S.A. DE C.V.</t>
  </si>
  <si>
    <t>11340-0000-0722-0000-0000</t>
  </si>
  <si>
    <t>CONTRUCTORA COEROG S.A. DE C.V.</t>
  </si>
  <si>
    <t>11340-0000-0726-0000-0000</t>
  </si>
  <si>
    <t>JV SOLUCIONES INTEGRALES PARA LA CONSTRU</t>
  </si>
  <si>
    <t>11340-0000-0728-0000-0000</t>
  </si>
  <si>
    <t>GIL ENRIQUE VAZQUEZ AVILA</t>
  </si>
  <si>
    <t>11340-0000-0732-0000-0000</t>
  </si>
  <si>
    <t>COELSE S.A. DE C.V.</t>
  </si>
  <si>
    <t>11340-0000-0743-0000-0000</t>
  </si>
  <si>
    <t>CONSTRUCCIONES E INSTALACIONES CARDENAS,</t>
  </si>
  <si>
    <t>11340-0000-0744-0000-0000</t>
  </si>
  <si>
    <t>I.C. ALBERTO RANGEL RODRIGUEZ</t>
  </si>
  <si>
    <t>11340-0000-0748-0000-0000</t>
  </si>
  <si>
    <t>JULIAN TEJADA PADILLA</t>
  </si>
  <si>
    <t>11340-0000-0750-0000-0000</t>
  </si>
  <si>
    <t>COMINVI S.A. DE C.V.</t>
  </si>
  <si>
    <t>11340-0000-0752-0000-0000</t>
  </si>
  <si>
    <t>CONSTRUCTORA GRK, S.A. DE C.V.</t>
  </si>
  <si>
    <t>11340-0000-0753-0000-0000</t>
  </si>
  <si>
    <t>CH CONSTRUCTORA, S.A. DE C.V.</t>
  </si>
  <si>
    <t>11340-0000-0755-0000-0000</t>
  </si>
  <si>
    <t>PROYECTOS SUPERVISION Y CONTROL DE CALID</t>
  </si>
  <si>
    <t>11340-0000-0756-0000-0000</t>
  </si>
  <si>
    <t>ALTA ARQUITECTURA ARQUITECTOS ASOCIADOS,</t>
  </si>
  <si>
    <t>11340-0000-0760-0000-0000</t>
  </si>
  <si>
    <t>PAVIMENTOS INTEGRALES, S.A. DE C.V.</t>
  </si>
  <si>
    <t>11340-0000-0762-0000-0000</t>
  </si>
  <si>
    <t>EDIFICACIÓN Y DISEÑO, S.A. DE C.V.</t>
  </si>
  <si>
    <t>11340-0000-0766-0000-0000</t>
  </si>
  <si>
    <t>GRUCOBA, S.A. DE C.V.</t>
  </si>
  <si>
    <t>11340-0000-0770-0000-0000</t>
  </si>
  <si>
    <t>COSMOCALLI, S.A. DE C.V.</t>
  </si>
  <si>
    <t>11340-0000-0773-0000-0000</t>
  </si>
  <si>
    <t>CONSTRUCTORA OLIVSA, SA DE CV</t>
  </si>
  <si>
    <t>11340-0000-0781-0000-0000</t>
  </si>
  <si>
    <t>RANGU CONSTRUCTORA, SA DE CV</t>
  </si>
  <si>
    <t>11340-0000-0782-0000-0000</t>
  </si>
  <si>
    <t>ESTUDIOS Y PROYECTOS VIA TRANS, SA DE CV</t>
  </si>
  <si>
    <t>11340-0000-0783-0000-0000</t>
  </si>
  <si>
    <t>DC CONSTRUCTORES, S.A. DE C.V.</t>
  </si>
  <si>
    <t>11340-0000-0784-0000-0000</t>
  </si>
  <si>
    <t>CONSTRUCCIONES Y TUBERIAS DEL CENTRO, S</t>
  </si>
  <si>
    <t>11340-0000-0787-0000-0000</t>
  </si>
  <si>
    <t>CONSTRUCTORA MARIVE, S.A. DE C.V.</t>
  </si>
  <si>
    <t>11340-0000-0788-0000-0000</t>
  </si>
  <si>
    <t>JOEL NAVARRO HERNANDEZ</t>
  </si>
  <si>
    <t>11340-0000-0794-0000-0000</t>
  </si>
  <si>
    <t>SIRACO GRUPO CONSTRUCTOR, S.A. DE C.V.</t>
  </si>
  <si>
    <t>11340-0000-0796-0000-0000</t>
  </si>
  <si>
    <t>OLAEZ CONSTRUCCIÓN Y PROYECTOS, S.A. DE</t>
  </si>
  <si>
    <t>11340-0000-0797-0000-0000</t>
  </si>
  <si>
    <t>FONDO ARQUITECTURA, S.A. DE C.V.</t>
  </si>
  <si>
    <t>11340-0000-0798-0000-0000</t>
  </si>
  <si>
    <t>MARIANA PARRA SANCHEZ</t>
  </si>
  <si>
    <t>11340-0000-0799-0000-0000</t>
  </si>
  <si>
    <t>MONTBLANC CONSTRUCCIONES, S.A. DE C.V.</t>
  </si>
  <si>
    <t>11340-0000-0804-0000-0000</t>
  </si>
  <si>
    <t>ACCA, S.A. DE C.V.</t>
  </si>
  <si>
    <t>11340-0000-0805-0000-0000</t>
  </si>
  <si>
    <t>CONSTRUEXCAVACIONES TOVAR, S.A. DE C.V</t>
  </si>
  <si>
    <t>11340-0000-0806-0000-0000</t>
  </si>
  <si>
    <t>SOLREPSA, S.A. DE C.V.</t>
  </si>
  <si>
    <t>11340-0000-0807-0000-0000</t>
  </si>
  <si>
    <t>501 ARQUITECTOS, S.A. DE C.V.</t>
  </si>
  <si>
    <t>11340-0000-0809-0000-0000</t>
  </si>
  <si>
    <t>MARIO ONTIVEROS OROZCO</t>
  </si>
  <si>
    <t>11340-0000-0810-0000-0000</t>
  </si>
  <si>
    <t>BENJAMIN PONTON ZUÑIGA</t>
  </si>
  <si>
    <t>11340-0000-0811-0000-0000</t>
  </si>
  <si>
    <t>BISICO, S.A. DE C.V.</t>
  </si>
  <si>
    <t>11340-0000-0812-0000-0000</t>
  </si>
  <si>
    <t>GERINPRO CONSULTORES, S.C.</t>
  </si>
  <si>
    <t>11340-0000-0815-0000-0000</t>
  </si>
  <si>
    <t>GEUMAN, S.A. DE C.V</t>
  </si>
  <si>
    <t>11340-0000-0817-0000-0000</t>
  </si>
  <si>
    <t>JOSAFAT HUERTA MUÑOZ</t>
  </si>
  <si>
    <t>11340-0000-0818-0000-0000</t>
  </si>
  <si>
    <t>J. ALEJANDRO ZUMARAN CAMACHO</t>
  </si>
  <si>
    <t>11340-0000-0819-0000-0000</t>
  </si>
  <si>
    <t>GENERAL INSTALADORA S.A. DE C.V.</t>
  </si>
  <si>
    <t>11340-0000-0820-0000-0000</t>
  </si>
  <si>
    <t>CONSTRUCTORA RAMBEL DEL BAJIO S.A. DE C.</t>
  </si>
  <si>
    <t>11340-0000-0821-0000-0000</t>
  </si>
  <si>
    <t>URBANIZADORA CAROD DE LEON, S.A. DE C.V.</t>
  </si>
  <si>
    <t>11340-0000-0822-0000-0000</t>
  </si>
  <si>
    <t>INMOBILIARIA GRAND DUBAI, S DE RL DE CV</t>
  </si>
  <si>
    <t>11340-0000-0823-0000-0000</t>
  </si>
  <si>
    <t>AGUILIA S.A. DE C.V.</t>
  </si>
  <si>
    <t>11340-0000-0825-0000-0000</t>
  </si>
  <si>
    <t>KEME FOLDET S. DE R.L. DE C.V.</t>
  </si>
  <si>
    <t>11340-0000-0827-0000-0000</t>
  </si>
  <si>
    <t>URBANIZACIONES Y EXCAVACIONES RAPIDAS AL</t>
  </si>
  <si>
    <t>11340-0000-0829-0000-0000</t>
  </si>
  <si>
    <t>DANIEL MARTINEZ MEDEL</t>
  </si>
  <si>
    <t>11340-0000-0830-0000-0000</t>
  </si>
  <si>
    <t>TALLER DE DISEÑO URBANO, S.A. DE C.V.</t>
  </si>
  <si>
    <t>11340-0000-0831-0000-0000</t>
  </si>
  <si>
    <t>SERVICIOS PROFESIONALES DE ACABADO EN CO</t>
  </si>
  <si>
    <t>11340-0000-0832-0000-0000</t>
  </si>
  <si>
    <t>INGENIERIA EDIFICACION Y PROYECCION, S.A</t>
  </si>
  <si>
    <t>11340-0000-0833-0000-0000</t>
  </si>
  <si>
    <t>CONSTRUCCION Y URBANIZACION R &amp; G, S.A D</t>
  </si>
  <si>
    <t>11340-0000-0836-0000-0000</t>
  </si>
  <si>
    <t>CONSTRUCTORA Y URBANIZADORA DATIRSA S.A.</t>
  </si>
  <si>
    <t>11340-0000-0837-0000-0000</t>
  </si>
  <si>
    <t>CONSTRUCCIONES Y URBANIZACIONES SAN ANGE</t>
  </si>
  <si>
    <t>11340-0000-0839-0000-0000</t>
  </si>
  <si>
    <t>CONSTRUCTORA HUMORA SA DE CV</t>
  </si>
  <si>
    <t>11340-0000-0841-0000-0000</t>
  </si>
  <si>
    <t>URBANIZADORA VILLAFER, S.A. DE C.V.</t>
  </si>
  <si>
    <t>11340-0000-0842-0000-0000</t>
  </si>
  <si>
    <t>CONSTRUCASA ARQUITECTURA Y SUMINISTRO PA</t>
  </si>
  <si>
    <t>11340-0000-0843-0000-0000</t>
  </si>
  <si>
    <t>CONSTRUCTORA MADACO, S. DE R.L. DE C.V.</t>
  </si>
  <si>
    <t>11340-0000-0844-0000-0000</t>
  </si>
  <si>
    <t>SARA ELENA NARVAEZ MARTINEZ</t>
  </si>
  <si>
    <t>11340-0000-0845-0000-0000</t>
  </si>
  <si>
    <t>JOSE CONCEPCION PEREZ ARENAS</t>
  </si>
  <si>
    <t>11340-0000-0846-0000-0000</t>
  </si>
  <si>
    <t>A&amp;R ARQUITECTOS Y RESTAURACION S.A. DE C</t>
  </si>
  <si>
    <t>11340-0000-0847-0000-0000</t>
  </si>
  <si>
    <t>SALVADOR ZERMEÑO MENDEZ</t>
  </si>
  <si>
    <t>11340-0000-0850-0000-0000</t>
  </si>
  <si>
    <t>ARVENSA CONSULTORIA Y CONSTRUCCION, S.A.</t>
  </si>
  <si>
    <t>11340-0000-0851-0000-0000</t>
  </si>
  <si>
    <t>DSS ESTRUCTURAS, S.A. DE C.V.</t>
  </si>
  <si>
    <t>11340-0000-0853-0000-0000</t>
  </si>
  <si>
    <t>CONSTRUCTORA Y EDIFICADORA GUANAJUATENSE</t>
  </si>
  <si>
    <t>11340-0000-0855-0000-0000</t>
  </si>
  <si>
    <t>ARPE PAVIMENTACIÓN Y EDIFICACIONES, S.A</t>
  </si>
  <si>
    <t>11340-0000-0856-0000-0000</t>
  </si>
  <si>
    <t>ECOVO SOLAR, S.A. DE C.V</t>
  </si>
  <si>
    <t>11340-0000-0857-0000-0000</t>
  </si>
  <si>
    <t>ARKYTEK HC, S.A. DE C.V.</t>
  </si>
  <si>
    <t>11340-0000-0858-0000-0000</t>
  </si>
  <si>
    <t>GRUPO CONSTRUCTOR INFINITY DEL BAJIO, S.</t>
  </si>
  <si>
    <t>11340-0000-0859-0000-0000</t>
  </si>
  <si>
    <t>BRATE, S.A. DE C.V.</t>
  </si>
  <si>
    <t>11340-0000-0860-0000-0000</t>
  </si>
  <si>
    <t>MUBARQUI, S.A. DE C.V.</t>
  </si>
  <si>
    <t>11340-0000-0861-0000-0000</t>
  </si>
  <si>
    <t>JOSE VICENTE MORALES ZARATE</t>
  </si>
  <si>
    <t>11340-0000-0863-0000-0000</t>
  </si>
  <si>
    <t>DESARROLLOS INMOBILIARIOS LEONESES, S.A.</t>
  </si>
  <si>
    <t>11340-0000-0864-0000-0000</t>
  </si>
  <si>
    <t>ELECTRO OBRA DEL BAJIO, S.A. DE C.V.</t>
  </si>
  <si>
    <t>11340-0000-0865-0000-0000</t>
  </si>
  <si>
    <t>CONTRATISTAS CENTENARIO S.A. DE C.V.</t>
  </si>
  <si>
    <t>11340-0000-0866-0000-0000</t>
  </si>
  <si>
    <t>PROYECTO, ARQUITECTURA, DISEÑO, INGENIER</t>
  </si>
  <si>
    <t>11340-0000-0867-0000-0000</t>
  </si>
  <si>
    <t>GEOPROYE INGENIERIA Y SERVICIOS INTEGRAL</t>
  </si>
  <si>
    <t>11340-0000-0868-0000-0000</t>
  </si>
  <si>
    <t>J. JESUS GAYTAN FRAGA</t>
  </si>
  <si>
    <t>11340-0000-0869-0000-0000</t>
  </si>
  <si>
    <t>JOSE GERARDO BOKITS MARQUEZ</t>
  </si>
  <si>
    <t>11340-0000-0870-0000-0000</t>
  </si>
  <si>
    <t>PIA, SUPERVISION Y GERENCIA DE PROYECTOS</t>
  </si>
  <si>
    <t>11340-0000-0871-0000-0000</t>
  </si>
  <si>
    <t>PROYECTOS CONSTRUCCIONES Y MANTENIMIENTO</t>
  </si>
  <si>
    <t>11340-0000-0872-0000-0000</t>
  </si>
  <si>
    <t>CONSTRUCCIONES E INGENIERIA CGO, S.A. DE</t>
  </si>
  <si>
    <t>11340-0000-0873-0000-0000</t>
  </si>
  <si>
    <t>ADRA INGENIERIA, S.A. DE C.V.</t>
  </si>
  <si>
    <t>11340-0000-0874-0000-0000</t>
  </si>
  <si>
    <t>GRG CONSTRUCCIONES, S.A. DE C.V.</t>
  </si>
  <si>
    <t>11340-0000-0875-0000-0000</t>
  </si>
  <si>
    <t>EDIFICADORA Y URBANIZADORA CAP, S.A. DE</t>
  </si>
  <si>
    <t>11340-0000-0877-0000-0000</t>
  </si>
  <si>
    <t>GRUPO CONSTRUCTOR VIGOR, S.A. DE C.V.</t>
  </si>
  <si>
    <t>11340-0000-0878-0000-0000</t>
  </si>
  <si>
    <t>VANZAR ARQUITECTOS, S. DE R.L. DE C.V.</t>
  </si>
  <si>
    <t>11340-0000-0879-0000-0000</t>
  </si>
  <si>
    <t>ARQUIA, S.A. DE C.V.</t>
  </si>
  <si>
    <t>11340-0000-0880-0000-0000</t>
  </si>
  <si>
    <t>ISABEL REGINA ACEVEDO SEGURA</t>
  </si>
  <si>
    <t>11340-0000-0881-0000-0000</t>
  </si>
  <si>
    <t>GRUPO SIMETRA, S.A. DE C.V.</t>
  </si>
  <si>
    <t>11340-0000-0882-0000-0000</t>
  </si>
  <si>
    <t>ZIP-ZAC CONSTRUCTORA, S.A. DE C.V.</t>
  </si>
  <si>
    <t>11340-0000-0883-0000-0000</t>
  </si>
  <si>
    <t>JOSE BERNARDO GOMEZ PADILLA</t>
  </si>
  <si>
    <t>11340-0000-0884-0000-0000</t>
  </si>
  <si>
    <t>JOSE GUADALUPE RAMIREZ MARTINEZ</t>
  </si>
  <si>
    <t>11340-0000-0885-0000-0000</t>
  </si>
  <si>
    <t>DESARROLLADORA ZANTE SA DE CV</t>
  </si>
  <si>
    <t>11340-0000-0886-0000-0000</t>
  </si>
  <si>
    <t>ERICKON S.A. DE C.V.</t>
  </si>
  <si>
    <t>11340-0000-0887-0000-0000</t>
  </si>
  <si>
    <t>AUREN BAJIO, S.C.</t>
  </si>
  <si>
    <t>11340-0000-0888-0000-0000</t>
  </si>
  <si>
    <t>GRUPO RHINO BEFRAM S.A. DE C.V.</t>
  </si>
  <si>
    <t>11340-0000-0889-0000-0000</t>
  </si>
  <si>
    <t>CITTA ARQUITECTOS, S.A. DE C.V.</t>
  </si>
  <si>
    <t>11340-0000-0890-0000-0000</t>
  </si>
  <si>
    <t>PLIEGO MALDONADO ALFREDO</t>
  </si>
  <si>
    <t>11340-0000-0891-0000-0000</t>
  </si>
  <si>
    <t>MONICA ELIAS OROZCO</t>
  </si>
  <si>
    <t>11340-0000-0892-0000-0000</t>
  </si>
  <si>
    <t>GUERRA GUERRA JUAN MANUEL</t>
  </si>
  <si>
    <t>11340-0000-0893-0000-0000</t>
  </si>
  <si>
    <t>CEDEÑO JUAREZ JOSE MAURICIO</t>
  </si>
  <si>
    <t>11390-0000-0002-0000-0000</t>
  </si>
  <si>
    <t>OTROS DERECHOS A REC BIENES O SERV A CP</t>
  </si>
  <si>
    <t>11441-2312-0000-0000-0000</t>
  </si>
  <si>
    <t>PROD DE NATURALEZA VEGETAL Y FOREST ADQ</t>
  </si>
  <si>
    <t>11449-2391-0000-0000-0000</t>
  </si>
  <si>
    <t>OTROS PRODUCTOS ADQ DE MATERIA PRIMA</t>
  </si>
  <si>
    <t>PRECIOS  PROMEDIOS</t>
  </si>
  <si>
    <t>11511-2100-0000-0000-0000</t>
  </si>
  <si>
    <t>MAT D ADMON EMISION D DOC Y ART OFIC</t>
  </si>
  <si>
    <t>11512-2200-0000-0000-0000</t>
  </si>
  <si>
    <t>ALIMENTOS Y UTENSILIOS</t>
  </si>
  <si>
    <t>11513-2400-0000-0000-0000</t>
  </si>
  <si>
    <t>MAT Y ART D CONSTRUCCION Y REPARACION</t>
  </si>
  <si>
    <t>11514-2500-0000-0000-0000</t>
  </si>
  <si>
    <t>PRODUCTOS QUIM FARMACEUTICOS Y DE LABOR</t>
  </si>
  <si>
    <t>11515-2600-0000-0000-0000</t>
  </si>
  <si>
    <t>COMBUSTIBLES LUBRICANTES Y ADITIVOS</t>
  </si>
  <si>
    <t>11516-2700-0000-0000-0000</t>
  </si>
  <si>
    <t>VEST BLANC PREND D PROTEC Y ART DEPORT</t>
  </si>
  <si>
    <t>11517-2800-0000-0000-0000</t>
  </si>
  <si>
    <t>MATERIALES Y SUMINISTROS DE SEGURIDAD</t>
  </si>
  <si>
    <t>11518-2900-0000-0000-0000</t>
  </si>
  <si>
    <t>HERRAM REFAC Y ACC MENORES PARA CONSUMO</t>
  </si>
  <si>
    <t>12138-7580-0001-0000-0000</t>
  </si>
  <si>
    <t>12138-7580-0002-0000-0000</t>
  </si>
  <si>
    <t>FID 2212 SIT OPTIBUS 3RA Y 4TA ETAPA</t>
  </si>
  <si>
    <t>FIDEICOMISO POLIFORUM</t>
  </si>
  <si>
    <t>FIDEICOMISO</t>
  </si>
  <si>
    <t>FIDEICOMISO DE ADMINISTRACIÓN DE RECURSOS PROVENIENTES DE FONADIN</t>
  </si>
  <si>
    <t>AMPLIACIÓN DEL SISTEMA INTEGRADO DE TRANSPORTE DE LEÓN (SIT OPTIBUS) 3a y 4ta ETAPA</t>
  </si>
  <si>
    <t>DESARROLLO DE OBRA PÚBLICA DEL PROYECTO 3y4</t>
  </si>
  <si>
    <t>FIDEICOMISO IRREVOCABLE POR 25 AÑOS</t>
  </si>
  <si>
    <t>FIDEICOMISO 124495 POLIFORUM</t>
  </si>
  <si>
    <t>CONSTITUIR INFRAESTRUCTURA REQUERIDA A FIN DE CONTAR CON RECINTOS DISEÑADOS Y EQUIPADOS SEGÚN ESTANDARES INTERNACIONALES PARA REALIZAR FERIAS, CONGRESOS, EXPOSICIONES Y CONVENCIONES INDUSTRIALES Y COMERCIALES</t>
  </si>
  <si>
    <t>12142-7280-0001-0000-0000</t>
  </si>
  <si>
    <t>ACCIONES METROFINANCIERA</t>
  </si>
  <si>
    <t>INVERSIÓN EN ACCIÓN</t>
  </si>
  <si>
    <t>METROFINANCIERA S.A.P.I. DE C.V., SOFOM, E.N.R.</t>
  </si>
  <si>
    <t>12310-5811-0000-0000-0000</t>
  </si>
  <si>
    <t>TERRENOS</t>
  </si>
  <si>
    <t>12330-5831-0000-0000-0000</t>
  </si>
  <si>
    <t>EDIFICIOS NO RESIDENCIALES</t>
  </si>
  <si>
    <t>12330-5891-0000-0000-0000</t>
  </si>
  <si>
    <t>OTROS BIENES INMUEBLES</t>
  </si>
  <si>
    <t>12341-0000-0000-0000-0000</t>
  </si>
  <si>
    <t>INFRAESTRUCTURA DE CARRETERAS</t>
  </si>
  <si>
    <t>12346-0000-0000-0000-0000</t>
  </si>
  <si>
    <t>INFRAEST AGUA POT SAN HIDROAGR CTR INUND</t>
  </si>
  <si>
    <t>12347-0000-0000-0000-0000</t>
  </si>
  <si>
    <t>INFRAESTRUCTURA ELECTRICA</t>
  </si>
  <si>
    <t>12351-6111-0000-0000-0000</t>
  </si>
  <si>
    <t>EDIFICACION HABITACIONAL</t>
  </si>
  <si>
    <t>12352-6121-0000-0000-0000</t>
  </si>
  <si>
    <t>EDIFICACION NO HABITACIONAL</t>
  </si>
  <si>
    <t>12353-6131-0000-0000-0000</t>
  </si>
  <si>
    <t>CONST OBRA P ABA AGUA PET GAS ELECT TCOM</t>
  </si>
  <si>
    <t>12354-6141-0000-0000-0000</t>
  </si>
  <si>
    <t>DIV D TERRENOS Y DIV D OBRAS D URBANIZA</t>
  </si>
  <si>
    <t>12355-6151-0000-0000-0000</t>
  </si>
  <si>
    <t>CONSTRUCCION DE VIAS DE COMUNICACION</t>
  </si>
  <si>
    <t>12357-6171-0000-0000-0000</t>
  </si>
  <si>
    <t>INSTALACIONES Y EQUIP EN CONSTRUCCION</t>
  </si>
  <si>
    <t>12359-6191-0000-0000-0000</t>
  </si>
  <si>
    <t>TRAB D ACAB N EDIFIC Y OTS TRAB ESPECIAL</t>
  </si>
  <si>
    <t>12361-6211-0000-0000-0000</t>
  </si>
  <si>
    <t>12362-6221-0000-0000-0000</t>
  </si>
  <si>
    <t>12363-6231-0000-0000-0000</t>
  </si>
  <si>
    <t>12364-6241-0000-0000-0000</t>
  </si>
  <si>
    <t>12367-6271-0000-0000-0000</t>
  </si>
  <si>
    <t>12369-6291-0000-0000-0000</t>
  </si>
  <si>
    <t>12411-5111-0000-0000-0000</t>
  </si>
  <si>
    <t>MUEBLES DE OFICINA Y ESTANTERIA</t>
  </si>
  <si>
    <t>12412-5121-0000-0000-0000</t>
  </si>
  <si>
    <t>MUEBLES, EXCEPTO DE OFICINA Y ESTANTERÍA</t>
  </si>
  <si>
    <t>12413-5151-0000-0000-0000</t>
  </si>
  <si>
    <t>EQ D COMPUTO Y D TECNOLOGIAS D LA INFORM</t>
  </si>
  <si>
    <t>12419-5191-0000-0000-0000</t>
  </si>
  <si>
    <t>OTROS MOBILIARIOS Y EQUIPOS DE ADMON</t>
  </si>
  <si>
    <t>12421-5211-0000-0000-0000</t>
  </si>
  <si>
    <t>EQUIPOS Y APARATOS AUDIOVISUALES</t>
  </si>
  <si>
    <t>12422-5221-0000-0000-0000</t>
  </si>
  <si>
    <t>APARATOS DEPORTIVOS</t>
  </si>
  <si>
    <t>12423-5231-0000-0000-0000</t>
  </si>
  <si>
    <t>CAMARAS FOTOGRAFICAS Y DE VIDEO</t>
  </si>
  <si>
    <t>12429-5291-0000-0000-0000</t>
  </si>
  <si>
    <t>OTRO MOBILIARIO Y EQUIPO EDUCACIONAL Y R</t>
  </si>
  <si>
    <t>12431-5311-0000-0000-0000</t>
  </si>
  <si>
    <t>EQUIPO MEDICO Y DE LABORATORIO</t>
  </si>
  <si>
    <t>12432-5321-0000-0000-0000</t>
  </si>
  <si>
    <t>INSTRUMENTAL MEDICO Y DE LABORATORIO</t>
  </si>
  <si>
    <t>12441-5411-0000-0000-0000</t>
  </si>
  <si>
    <t>VEHÍCULOS Y EQUIPO TERRESTRE</t>
  </si>
  <si>
    <t>12442-5421-0000-0000-0000</t>
  </si>
  <si>
    <t>CARROCERIAS Y REMOLQUES</t>
  </si>
  <si>
    <t>12443-5431-0000-0000-0000</t>
  </si>
  <si>
    <t>EQUIPO AEROESPACIAL</t>
  </si>
  <si>
    <t>12445-5450-0000-0000-0000</t>
  </si>
  <si>
    <t>EMBARCACIONES</t>
  </si>
  <si>
    <t>12449-5491-0000-0000-0000</t>
  </si>
  <si>
    <t>OTROS EQUIPOS DE TRANSPORTE</t>
  </si>
  <si>
    <t>12450-5511-0000-0000-0000</t>
  </si>
  <si>
    <t>EQUIPO DE DEFENSA Y SEGURIDAD</t>
  </si>
  <si>
    <t>12450-5512-0000-0000-0000</t>
  </si>
  <si>
    <t>ARMAMENTO DE DEFENSA PUBLICA</t>
  </si>
  <si>
    <t>12461-5611-0000-0000-0000</t>
  </si>
  <si>
    <t>MAQUINARIA Y EQUIPO AGROPECUARIO</t>
  </si>
  <si>
    <t>12462-5621-0000-0000-0000</t>
  </si>
  <si>
    <t>MAQUINARIA Y EQUIPO INDUSTRIAL</t>
  </si>
  <si>
    <t>12463-5631-0000-0000-0000</t>
  </si>
  <si>
    <t>MAQUINARIA Y EQUIPO DE CONSTRUCCION</t>
  </si>
  <si>
    <t>12464-5641-0000-0000-0000</t>
  </si>
  <si>
    <t>SIST AIRE ACOND CALEF REFRI INDUST COM</t>
  </si>
  <si>
    <t>12465-5651-0000-0000-0000</t>
  </si>
  <si>
    <t>EQUIPO D COMUNICACION Y TELECOMUNICACION</t>
  </si>
  <si>
    <t>12466-5661-0000-0000-0000</t>
  </si>
  <si>
    <t>EQ D GEN ELECTRI APAR Y ACC ELECTRICOS</t>
  </si>
  <si>
    <t>12467-5671-0000-0000-0000</t>
  </si>
  <si>
    <t>HERRAMIENTAS Y MAQUINAS-HERRAMIENTA</t>
  </si>
  <si>
    <t>12469-5691-0000-0000-0000</t>
  </si>
  <si>
    <t>OTROS EQUIPOS</t>
  </si>
  <si>
    <t>12471-5131-0000-0000-0000</t>
  </si>
  <si>
    <t>BIENES ARTISTICOS CULT Y CIENTIFICOS</t>
  </si>
  <si>
    <t>12486-5761-0000-0000-0000</t>
  </si>
  <si>
    <t>EQUINOS</t>
  </si>
  <si>
    <t>12487-5771-0000-0000-0000</t>
  </si>
  <si>
    <t>ESPECIES MENORES Y DE ZOOLOGICO</t>
  </si>
  <si>
    <t>12489-5791-0000-0000-0000</t>
  </si>
  <si>
    <t>OTROS ACTIVOS BIOLOGICOS</t>
  </si>
  <si>
    <t>12510-5911-0000-0000-0000</t>
  </si>
  <si>
    <t>SOFTWARE</t>
  </si>
  <si>
    <t>12541-5971-0000-0000-0000</t>
  </si>
  <si>
    <t>LICENCIAS INFORMATICAS E INTELECTUALES</t>
  </si>
  <si>
    <t>12630-0000-5110-0000-0000</t>
  </si>
  <si>
    <t>12630-0000-5120-0000-0000</t>
  </si>
  <si>
    <t>MUEB EXCEPTO DE OFIC Y ESTANTE</t>
  </si>
  <si>
    <t>12630-0000-5130-0000-0000</t>
  </si>
  <si>
    <t>BIENES ARTÍSTICOS, CULTURALES Y CIENTÍFI</t>
  </si>
  <si>
    <t>12630-0000-5150-0000-0000</t>
  </si>
  <si>
    <t>EQUIPO DE CÓMPUTO Y DE TI</t>
  </si>
  <si>
    <t>12630-0000-5190-0000-0000</t>
  </si>
  <si>
    <t>12630-0000-5210-0000-0000</t>
  </si>
  <si>
    <t>12630-0000-5220-0000-0000</t>
  </si>
  <si>
    <t>12630-0000-5230-0000-0000</t>
  </si>
  <si>
    <t>12630-0000-5290-0000-0000</t>
  </si>
  <si>
    <t>OTRO MOB Y EQPO EDUCACIONAL Y RECREATIVO</t>
  </si>
  <si>
    <t>12630-0000-5310-0000-0000</t>
  </si>
  <si>
    <t>12630-0000-5320-0000-0000</t>
  </si>
  <si>
    <t>12630-0000-5410-0000-0000</t>
  </si>
  <si>
    <t>AUTOMOVILES Y EQUIPO TERRESTRE</t>
  </si>
  <si>
    <t>12630-0000-5420-0000-0000</t>
  </si>
  <si>
    <t>12630-0000-5430-0000-0000</t>
  </si>
  <si>
    <t>12630-0000-5450-0000-0000</t>
  </si>
  <si>
    <t>12630-0000-5490-0000-0000</t>
  </si>
  <si>
    <t>12630-0000-5510-0000-0000</t>
  </si>
  <si>
    <t>12630-0000-5610-0000-0000</t>
  </si>
  <si>
    <t>12630-0000-5620-0000-0000</t>
  </si>
  <si>
    <t>12630-0000-5630-0000-0000</t>
  </si>
  <si>
    <t>12630-0000-5640-0000-0000</t>
  </si>
  <si>
    <t>12630-0000-5650-0000-0000</t>
  </si>
  <si>
    <t>EQPO DE COMUNICACION Y TELECOMUNICACION</t>
  </si>
  <si>
    <t>12630-0000-5660-0000-0000</t>
  </si>
  <si>
    <t>12630-0000-5670-0000-0000</t>
  </si>
  <si>
    <t>12630-0000-5690-0000-0000</t>
  </si>
  <si>
    <t>LÍNEA RECTA</t>
  </si>
  <si>
    <t>MENSUAL</t>
  </si>
  <si>
    <t>12640-0000-0000-0000-0000</t>
  </si>
  <si>
    <t>DETERIORO ACUMULADO DE ACT BIOLOGICOS</t>
  </si>
  <si>
    <t>12650-0000-5910-0000-0000</t>
  </si>
  <si>
    <t>12650-0000-5970-0000-0000</t>
  </si>
  <si>
    <t>12810-0000-0000-0000-0000, EST PERDIDA CTAS INCOB DOCTOS LP   -$33,367,558.89</t>
  </si>
  <si>
    <t>11910-0000-0003-0000-0000</t>
  </si>
  <si>
    <t>GLORIA DE LA LUZ NAVA</t>
  </si>
  <si>
    <t>11910-0000-0004-0000-0000</t>
  </si>
  <si>
    <t>ACCOR SERVICIOS EMPRESARIALES</t>
  </si>
  <si>
    <t>11910-0000-0005-0000-0000</t>
  </si>
  <si>
    <t>AUTOCUPON DE COMBUSTIBLE</t>
  </si>
  <si>
    <t>11910-0000-0006-0000-0000</t>
  </si>
  <si>
    <t>AEROPUERTOS Y SERVICIOS</t>
  </si>
  <si>
    <t>11910-0000-0008-0000-0000</t>
  </si>
  <si>
    <t>INMOBILIARIA AMTEL</t>
  </si>
  <si>
    <t>11910-0000-0011-0000-0000</t>
  </si>
  <si>
    <t>MARIA DE LA LUZ URTAZA CABRERA</t>
  </si>
  <si>
    <t>11910-0000-0012-0000-0000</t>
  </si>
  <si>
    <t>DIANA MAGDALENA GONZALEZ URTAZA</t>
  </si>
  <si>
    <t>11910-0000-0013-0000-0000</t>
  </si>
  <si>
    <t>NUEVA WAL MART DE MEXICO, S DE RL DE CV</t>
  </si>
  <si>
    <t>11910-0000-0014-0000-0000</t>
  </si>
  <si>
    <t>OPERADORA POLIFORUM CONEXPO SA DE CV</t>
  </si>
  <si>
    <t>11910-0000-0015-0000-0000</t>
  </si>
  <si>
    <t>PROMOTORA GIRALDA SC</t>
  </si>
  <si>
    <t>11910-0000-0016-0000-0000</t>
  </si>
  <si>
    <t>MARÍA ELENA GUERRERO REYNOSO</t>
  </si>
  <si>
    <t>11910-0000-0017-0000-0000</t>
  </si>
  <si>
    <t>LUIS LÓPEZ MARTINELLI</t>
  </si>
  <si>
    <t>21115-0000-0700-0000-0000</t>
  </si>
  <si>
    <t>APORT. FONDO AHORRO PATRON</t>
  </si>
  <si>
    <t>21115-0000-0800-0000-0000</t>
  </si>
  <si>
    <t>FONDO AHORRO RETIRO</t>
  </si>
  <si>
    <t>21115-0000-0801-0000-0000</t>
  </si>
  <si>
    <t>FONDO DE AHORRO 2010</t>
  </si>
  <si>
    <t>21116-0000-0300-0000-0000</t>
  </si>
  <si>
    <t>APORT.FONDO AHORRO EMPLEADO</t>
  </si>
  <si>
    <t>21120-0000-0001-0001-0000</t>
  </si>
  <si>
    <t>21120-0000-0001-0020-0000</t>
  </si>
  <si>
    <t>EDENRED MEXICO SA DE CV</t>
  </si>
  <si>
    <t>21120-0000-0001-0100-0000</t>
  </si>
  <si>
    <t>IMPRESOS DEL BAJIO SA DE CV</t>
  </si>
  <si>
    <t>21120-0000-0001-0103-0000</t>
  </si>
  <si>
    <t>INTELLISWITCH SA DE CV</t>
  </si>
  <si>
    <t>21120-0000-0001-0105-0000</t>
  </si>
  <si>
    <t>IMPRESORA MARVEL SA DE CV</t>
  </si>
  <si>
    <t>21120-0000-0001-0227-0000</t>
  </si>
  <si>
    <t>CONSULTORES ESPECIALIZADOS E INGENIERIA</t>
  </si>
  <si>
    <t>21120-0000-0001-0314-0000</t>
  </si>
  <si>
    <t>CELIA DE GUADALUPE ORTIZ CALDERON</t>
  </si>
  <si>
    <t>21120-0000-0001-0330-0000</t>
  </si>
  <si>
    <t>ELEKTRON DEL BAJIO SA DE C V</t>
  </si>
  <si>
    <t>21120-0000-0001-0431-0000</t>
  </si>
  <si>
    <t>VICTOR MARTINEZ RAMIREZ</t>
  </si>
  <si>
    <t>21120-0000-0001-0560-0000</t>
  </si>
  <si>
    <t>SISTEMA DE AGUA POTABLE Y ALCANTARILLADO</t>
  </si>
  <si>
    <t>21120-0000-0001-0653-0000</t>
  </si>
  <si>
    <t>PROMOTORA AMBIENTAL SAB DE CV</t>
  </si>
  <si>
    <t>21120-0000-0001-10022-0000</t>
  </si>
  <si>
    <t>SYSCOM DE LEON S DE RL DE CV</t>
  </si>
  <si>
    <t>21120-0000-0001-10143-0000</t>
  </si>
  <si>
    <t>INGENIERIA DE CALIDAD, SA DE CV</t>
  </si>
  <si>
    <t>21120-0000-0001-10146-0000</t>
  </si>
  <si>
    <t>COLEGIO DE EDUC. PROF.TEC.DEL EDO.DE GTO</t>
  </si>
  <si>
    <t>21120-0000-0001-10149-0000</t>
  </si>
  <si>
    <t>COMBUSTIBLES CONTROLADOS CIM SA DE CV</t>
  </si>
  <si>
    <t>21120-0000-0001-10214-0000</t>
  </si>
  <si>
    <t>OPERCROWN SA DE C V</t>
  </si>
  <si>
    <t>21120-0000-0001-10455-0000</t>
  </si>
  <si>
    <t>SANCHEZ MONJARAZ SILVERIO</t>
  </si>
  <si>
    <t>21120-0000-0001-10598-0000</t>
  </si>
  <si>
    <t>VILLANUEVA CARRILLO JAVIER DE JESUS</t>
  </si>
  <si>
    <t>21120-0000-0001-10746-0000</t>
  </si>
  <si>
    <t>DIALISIS Y TRANSPLANTES ALBA S DE RL DE</t>
  </si>
  <si>
    <t>21120-0000-0001-10778-0000</t>
  </si>
  <si>
    <t>VALADEZ OLIVARES ENRIQUE CARLOS</t>
  </si>
  <si>
    <t>21120-0000-0001-11258-0000</t>
  </si>
  <si>
    <t>BERMUDEZ RUIZ ALEJANDRO</t>
  </si>
  <si>
    <t>21120-0000-0001-11461-0000</t>
  </si>
  <si>
    <t>CENTRO TUR OPERADORA DE A Y B SA DE CV</t>
  </si>
  <si>
    <t>21120-0000-0001-11700-0000</t>
  </si>
  <si>
    <t>DURAN CALVILLO LUIS ALFREDO</t>
  </si>
  <si>
    <t>21120-0000-0001-11721-0000</t>
  </si>
  <si>
    <t>HERNANDEZ ESCOTO JUAN</t>
  </si>
  <si>
    <t>21120-0000-0001-11786-0000</t>
  </si>
  <si>
    <t>RUTA PICASO SC</t>
  </si>
  <si>
    <t>21120-0000-0001-12101-0000</t>
  </si>
  <si>
    <t>LOPEZ GONZALEZ LUIS CARLOS</t>
  </si>
  <si>
    <t>21120-0000-0001-12104-0000</t>
  </si>
  <si>
    <t>CANALES PEÑA JESÚS ÁNGEL</t>
  </si>
  <si>
    <t>21120-0000-0001-12142-0000</t>
  </si>
  <si>
    <t>QUINTANA MARTINEZ JOSE ADRIAN</t>
  </si>
  <si>
    <t>21120-0000-0001-12173-0000</t>
  </si>
  <si>
    <t>CONEXION LOGISTICA BAJIO SA DE CV</t>
  </si>
  <si>
    <t>21120-0000-0001-12214-0000</t>
  </si>
  <si>
    <t>VALENCIA MARTINEZ RAMIRO</t>
  </si>
  <si>
    <t>21120-0000-0001-12224-0000</t>
  </si>
  <si>
    <t>IMPRESORA MIGUEL ANGEL SA DE CV</t>
  </si>
  <si>
    <t>21120-0000-0001-12265-0000</t>
  </si>
  <si>
    <t>ARELLANO RODRIGUEZ FRANCISCO JAVIER</t>
  </si>
  <si>
    <t>21120-0000-0001-12267-0000</t>
  </si>
  <si>
    <t>GOMEZ MESILLAS LUIS GERONIMO</t>
  </si>
  <si>
    <t>21120-0000-0001-12290-0000</t>
  </si>
  <si>
    <t>HERNANDEZ SAINZ JORGE SHEIKO</t>
  </si>
  <si>
    <t>21120-0000-0001-12362-0000</t>
  </si>
  <si>
    <t>GRUPO MOTORMEXA GUADALAJARA S.A DE C.V</t>
  </si>
  <si>
    <t>21120-0000-0001-12374-0000</t>
  </si>
  <si>
    <t>MARTIN LOZANO JUAN CARLOS</t>
  </si>
  <si>
    <t>21120-0000-0001-12376-0000</t>
  </si>
  <si>
    <t>SAUCEDO MONJARAZ OSCAR EDUARDO</t>
  </si>
  <si>
    <t>21120-0000-0001-12396-0000</t>
  </si>
  <si>
    <t>BECERRA LERMA MARIA DE JESUS</t>
  </si>
  <si>
    <t>21120-0000-0001-12400-0000</t>
  </si>
  <si>
    <t>ORPO PRINT UNIFORMES INDUSTRIALES SA DE</t>
  </si>
  <si>
    <t>21120-0000-0001-12403-0000</t>
  </si>
  <si>
    <t>GARZON SALDAÑA ALEJANDRO</t>
  </si>
  <si>
    <t>21120-0000-0001-12428-0000</t>
  </si>
  <si>
    <t>JOMTEL TELECOMUNICACIONES SA DE CV</t>
  </si>
  <si>
    <t>21120-0000-0001-12452-0000</t>
  </si>
  <si>
    <t>JUPITRONIC SA DE CV</t>
  </si>
  <si>
    <t>21120-0000-0001-12545-0000</t>
  </si>
  <si>
    <t>LUIS ENRIQUE VALDES PIRCK</t>
  </si>
  <si>
    <t>21120-0000-0001-12600-0000</t>
  </si>
  <si>
    <t>BLANCA NIEVES ROBINSON LEON</t>
  </si>
  <si>
    <t>21120-0000-0001-12601-0000</t>
  </si>
  <si>
    <t>CAROLINA DE LEON OLVERA</t>
  </si>
  <si>
    <t>21120-0000-0001-12639-0000</t>
  </si>
  <si>
    <t>PABLO ALBERTO DURAN ZAMORA</t>
  </si>
  <si>
    <t>21120-0000-0001-12687-0000</t>
  </si>
  <si>
    <t>MARIA ELENA JIMENES LOPEZ</t>
  </si>
  <si>
    <t>21120-0000-0001-12698-0000</t>
  </si>
  <si>
    <t>TORRES FUENTES ABRAHAM</t>
  </si>
  <si>
    <t>21120-0000-0001-12707-0000</t>
  </si>
  <si>
    <t>AUTOS SS DE LEON SA DE CV</t>
  </si>
  <si>
    <t>21120-0000-0001-12734-0000</t>
  </si>
  <si>
    <t>ESTHELA ADRIANA RAMIREZ AVILA</t>
  </si>
  <si>
    <t>21120-0000-0001-12754-0000</t>
  </si>
  <si>
    <t>PAVIMENTOS Y TERRACERIAS DE LEON SA DE C</t>
  </si>
  <si>
    <t>21120-0000-0001-12809-0000</t>
  </si>
  <si>
    <t>CONSTRUCCIONES REKRY SA DE CV</t>
  </si>
  <si>
    <t>21120-0000-0001-12831-0000</t>
  </si>
  <si>
    <t>LIZETH VERONICA VALDIVIA MANRIQUEZ</t>
  </si>
  <si>
    <t>21120-0000-0001-12837-0000</t>
  </si>
  <si>
    <t>SCM PAQUETERIA SA DE CV</t>
  </si>
  <si>
    <t>21120-0000-0001-12869-0000</t>
  </si>
  <si>
    <t>FRANCISCO RAFAEL PACHECO VALDOVINOS</t>
  </si>
  <si>
    <t>21120-0000-0001-2004-0000</t>
  </si>
  <si>
    <t>COMISION FEDERAL DE ELECTRICIDAD</t>
  </si>
  <si>
    <t>21120-0000-0001-2584-0000</t>
  </si>
  <si>
    <t>TELECOMUNICACIONES MODERNAS DEL BAJIO SA</t>
  </si>
  <si>
    <t>21120-0000-0001-2654-0000</t>
  </si>
  <si>
    <t>LORENZO MEDINA LUNA</t>
  </si>
  <si>
    <t>21120-0000-0001-2709-0000</t>
  </si>
  <si>
    <t>FERRETERA INDUSTRIAL LEONESA SA DE CV</t>
  </si>
  <si>
    <t>21120-0000-0001-2841-0000</t>
  </si>
  <si>
    <t>MARTINEZ BALTAZAR</t>
  </si>
  <si>
    <t>21120-0000-0001-2863-0000</t>
  </si>
  <si>
    <t>ROSA MARIA TIRADO GONZALEZ</t>
  </si>
  <si>
    <t>21120-0000-0001-2868-0000</t>
  </si>
  <si>
    <t>DIEGO REFACCIONES SA DE CV</t>
  </si>
  <si>
    <t>21120-0000-0001-2913-0000</t>
  </si>
  <si>
    <t>LLANTAS DE LAGO SA DE CV</t>
  </si>
  <si>
    <t>21120-0000-0001-3063-0000</t>
  </si>
  <si>
    <t>SOLUCIONES INTELIGENTES TECNOLOGICAS SA</t>
  </si>
  <si>
    <t>21120-0000-0001-3135-0000</t>
  </si>
  <si>
    <t>DESARROLLADORA OBELISCO SA DE CV</t>
  </si>
  <si>
    <t>21120-0000-0001-3349-0000</t>
  </si>
  <si>
    <t>COMERCIAL CAMIONERA DE LEON SA DE CV</t>
  </si>
  <si>
    <t>21120-0000-0001-3412-0000</t>
  </si>
  <si>
    <t>ENVASADORAS DE AGUAS EN MEXICO S DE RL D</t>
  </si>
  <si>
    <t>21120-0000-0001-3516-0000</t>
  </si>
  <si>
    <t>COMERCIALIZADO DE ABARROTES SAGITARIO SA</t>
  </si>
  <si>
    <t>21120-0000-0001-3635-0000</t>
  </si>
  <si>
    <t>ACE SEGUROS S A</t>
  </si>
  <si>
    <t>21120-0000-0001-3756-0000</t>
  </si>
  <si>
    <t>BAJIO MOTORS SA DE CV</t>
  </si>
  <si>
    <t>21120-0000-0001-4053-0000</t>
  </si>
  <si>
    <t>AUTOPARTES AMERICANAS DEL BAJIO SA DE CV</t>
  </si>
  <si>
    <t>21120-0000-0001-4061-0000</t>
  </si>
  <si>
    <t>COMERCIALIZADORA DE PAPEL GODI SA DE CV</t>
  </si>
  <si>
    <t>21120-0000-0001-4065-0000</t>
  </si>
  <si>
    <t>FUNDACION LEONESA SERVIR A C</t>
  </si>
  <si>
    <t>21120-0000-0001-4123-0000</t>
  </si>
  <si>
    <t>AUTOMOTORES DE LEON SA DE CV</t>
  </si>
  <si>
    <t>21120-0000-0001-4157-0000</t>
  </si>
  <si>
    <t>POPULAR ABARROTERA DE LEON SA DE CV</t>
  </si>
  <si>
    <t>21120-0000-0001-4217-0000</t>
  </si>
  <si>
    <t>ADMINISTRACION DE INMUEBLES DE LEON SA D</t>
  </si>
  <si>
    <t>21120-0000-0001-4251-0000</t>
  </si>
  <si>
    <t>BIMBO SA DE CV</t>
  </si>
  <si>
    <t>21120-0000-0001-4522-0000</t>
  </si>
  <si>
    <t>REFRESQUERA INTERNACIONAL SA DE CV</t>
  </si>
  <si>
    <t>21120-0000-0001-4618-0000</t>
  </si>
  <si>
    <t>PROPIMEX SA DE CV</t>
  </si>
  <si>
    <t>21120-0000-0001-4697-0000</t>
  </si>
  <si>
    <t>ELISEO RENTA TODO SA DE CV</t>
  </si>
  <si>
    <t>21120-0000-0001-4910-0000</t>
  </si>
  <si>
    <t>SOLUCION DIGITAL EMPRESARIAL S A DE C V</t>
  </si>
  <si>
    <t>21120-0000-0001-4945-0000</t>
  </si>
  <si>
    <t>INSTITUTO DE ALFABETIZACION Y EDUCACION</t>
  </si>
  <si>
    <t>21120-0000-0001-5117-0000</t>
  </si>
  <si>
    <t>GRUCOBA S A DE C V</t>
  </si>
  <si>
    <t>21120-0000-0001-5544-0000</t>
  </si>
  <si>
    <t>EDNA GRACIELA PENA ZARATE</t>
  </si>
  <si>
    <t>21120-0000-0001-5844-0000</t>
  </si>
  <si>
    <t>ARELLANO FRAGA ANGEL GABRIEL</t>
  </si>
  <si>
    <t>21120-0000-0001-5883-0000</t>
  </si>
  <si>
    <t>PRODUCTOS MEDICOS DEL BAJIO SA DE CV</t>
  </si>
  <si>
    <t>21120-0000-0001-5919-0000</t>
  </si>
  <si>
    <t>ALEJANDRO MOJICA MUÑOZ</t>
  </si>
  <si>
    <t>21120-0000-0001-6124-0000</t>
  </si>
  <si>
    <t>DISTRIBUIDORA AUTOMOTRIZ CALLEJA S A DE</t>
  </si>
  <si>
    <t>21120-0000-0001-6675-0000</t>
  </si>
  <si>
    <t>GOBIERNO DEL ESTADO DE GUANAJUATO</t>
  </si>
  <si>
    <t>21120-0000-0001-6678-0000</t>
  </si>
  <si>
    <t>BANCO DEL BAJIO S A FID 280622 P LA MODE</t>
  </si>
  <si>
    <t>21120-0000-0001-7120-0000</t>
  </si>
  <si>
    <t>ISACMEX S A DE C V</t>
  </si>
  <si>
    <t>21120-0000-0001-7170-0000</t>
  </si>
  <si>
    <t>ROBERTO MARTINEZ</t>
  </si>
  <si>
    <t>21120-0000-0001-7300-0000</t>
  </si>
  <si>
    <t>URBARK CONSTRUCCIONES SA DE CV</t>
  </si>
  <si>
    <t>21120-0000-0001-7591-0000</t>
  </si>
  <si>
    <t>COMERCIARY S. A. DE C. V.</t>
  </si>
  <si>
    <t>21120-0000-0001-8013-0000</t>
  </si>
  <si>
    <t>ASOCIACION GANADERA LOCAL GENERAL DE LEO</t>
  </si>
  <si>
    <t>21120-0000-0001-8164-0000</t>
  </si>
  <si>
    <t>BBVA BANCOMER SA</t>
  </si>
  <si>
    <t>21120-0000-0001-8335-0000</t>
  </si>
  <si>
    <t>DINAMICA DEL CENTRO SA DE CV</t>
  </si>
  <si>
    <t>21120-0000-0001-8591-0000</t>
  </si>
  <si>
    <t>FRANCISCO GARCIA JASSO</t>
  </si>
  <si>
    <t>21120-0000-0001-8712-0000</t>
  </si>
  <si>
    <t>BERMUDEZ RODRIGUEZ JOSE PABLO</t>
  </si>
  <si>
    <t>21120-0000-0001-9046-0000</t>
  </si>
  <si>
    <t>COMERCIALIZADORA PEPSICO MEXICO S DE RL</t>
  </si>
  <si>
    <t>21120-0000-0001-9192-0000</t>
  </si>
  <si>
    <t>21120-0000-0001-9225-0000</t>
  </si>
  <si>
    <t>INMOBILIARIA HOTSSON SA DE CV</t>
  </si>
  <si>
    <t>21120-0000-0001-9227-0000</t>
  </si>
  <si>
    <t>ARTE Y COLOR DIGITAL SA DE CV</t>
  </si>
  <si>
    <t>21120-0000-0001-9421-0000</t>
  </si>
  <si>
    <t>EFRAIN RAMOS OROZCO</t>
  </si>
  <si>
    <t>21120-0000-0001-9560-0000</t>
  </si>
  <si>
    <t>PROVEEDURIA DE PRODUCTOS Y SERVICIOS DE</t>
  </si>
  <si>
    <t>21120-0000-0001-9573-0000</t>
  </si>
  <si>
    <t>21120-0000-0001-9604-0000</t>
  </si>
  <si>
    <t>MATERIALES PARA CONSTRUCCION GRANADA SA</t>
  </si>
  <si>
    <t>21120-0000-0001-9651-0000</t>
  </si>
  <si>
    <t>FERRETERIA BAHEZA SA DE CV</t>
  </si>
  <si>
    <t>21130-0000-0001-0003-0000</t>
  </si>
  <si>
    <t>GURAM CONSTRUCTORA SA DE CV</t>
  </si>
  <si>
    <t>21130-0000-0001-0004-0000</t>
  </si>
  <si>
    <t>CONSTRUCTORA LAN SA DE CV</t>
  </si>
  <si>
    <t>21130-0000-0001-0010-0000</t>
  </si>
  <si>
    <t>SUPERVISION Y DISEÑO SA DE CV</t>
  </si>
  <si>
    <t>21130-0000-0001-0012-0000</t>
  </si>
  <si>
    <t>GRUPO AISA SA DE CV</t>
  </si>
  <si>
    <t>21130-0000-0001-0048-0000</t>
  </si>
  <si>
    <t>LABORATORIO Y CONSULTORIA LOA SA DE CV</t>
  </si>
  <si>
    <t>21130-0000-0001-0060-0000</t>
  </si>
  <si>
    <t>21130-0000-0001-0063-0000</t>
  </si>
  <si>
    <t>GRUPO HG DISEÑO Y CONSTRUCCION S A DE C</t>
  </si>
  <si>
    <t>21130-0000-0001-0067-0000</t>
  </si>
  <si>
    <t>21130-0000-0001-0090-0000</t>
  </si>
  <si>
    <t>M LIBERTAD EZQUERRA LLORET</t>
  </si>
  <si>
    <t>21130-0000-0001-0092-0000</t>
  </si>
  <si>
    <t>21130-0000-0001-0093-0000</t>
  </si>
  <si>
    <t>GONZALO ACEVEDO CORREA</t>
  </si>
  <si>
    <t>21130-0000-0001-0112-0000</t>
  </si>
  <si>
    <t>ARCCO PROFESIONALES EN CONSTRUCCION SA D</t>
  </si>
  <si>
    <t>21130-0000-0001-0115-0000</t>
  </si>
  <si>
    <t>21130-0000-0001-0116-0000</t>
  </si>
  <si>
    <t>CORPORACION DEL SA DE CV</t>
  </si>
  <si>
    <t>21130-0000-0001-0128-0000</t>
  </si>
  <si>
    <t>CORPORATIVO PASEVA SA DE CV</t>
  </si>
  <si>
    <t>21130-0000-0001-0129-0000</t>
  </si>
  <si>
    <t>SUDIC SUPERVISION DISEÑO Y CONSTRUCCION</t>
  </si>
  <si>
    <t>21130-0000-0001-0142-0000</t>
  </si>
  <si>
    <t>DC CONSTRUCTORES SA DE CV</t>
  </si>
  <si>
    <t>21130-0000-0001-0149-0000</t>
  </si>
  <si>
    <t>FERNANDEZ GARCIA AMANDA DOLORES</t>
  </si>
  <si>
    <t>21130-0000-0001-0153-0000</t>
  </si>
  <si>
    <t>KARAMAWI CONSTRUCTORA, S.A. DE C.V.</t>
  </si>
  <si>
    <t>21130-0000-0001-0167-0000</t>
  </si>
  <si>
    <t>GEUMAN, S.A. DE C.V.</t>
  </si>
  <si>
    <t>21130-0000-0001-0181-0000</t>
  </si>
  <si>
    <t>GRUPO UBCE, S.A. DE C.V.</t>
  </si>
  <si>
    <t>21130-0000-0001-0193-0000</t>
  </si>
  <si>
    <t>SERVICIO INTEGRAL DE INGENIERIA CIVIL DE</t>
  </si>
  <si>
    <t>21130-0000-0001-0205-0000</t>
  </si>
  <si>
    <t>GRUPO EDIFICADOR JOACA, S.A DE C.V</t>
  </si>
  <si>
    <t>21130-0000-0001-0207-0000</t>
  </si>
  <si>
    <t>COSUM, S.A DE C.V</t>
  </si>
  <si>
    <t>21130-0000-0001-0213-0000</t>
  </si>
  <si>
    <t>21130-0000-0001-0215-0000</t>
  </si>
  <si>
    <t>URBANIZADORA DEL CENTRO, S.A DE C.V</t>
  </si>
  <si>
    <t>21130-0000-0001-0225-0000</t>
  </si>
  <si>
    <t>CONSULTORES INMOBILIARIOS DEL BAJIO, S.A</t>
  </si>
  <si>
    <t>21130-0000-0001-0229-0000</t>
  </si>
  <si>
    <t>ARPE PAVIMENTACION Y EDIFICACIONES, S.A</t>
  </si>
  <si>
    <t>21130-0000-0001-0236-0000</t>
  </si>
  <si>
    <t>ANZGON, S.A DE C.V</t>
  </si>
  <si>
    <t>21130-0000-0001-0239-0000</t>
  </si>
  <si>
    <t>COMINVI, S.A DE C.V</t>
  </si>
  <si>
    <t>21130-0000-0001-0247-0000</t>
  </si>
  <si>
    <t>COSMOCALLI, S.A DE C.V</t>
  </si>
  <si>
    <t>21130-0000-0001-0270-0000</t>
  </si>
  <si>
    <t>EPR SUPERVISION Y PROYECTOS, S DE R.L DE</t>
  </si>
  <si>
    <t>21130-0000-0001-0279-0000</t>
  </si>
  <si>
    <t>VANZAR ARQUITECTOS S. DE R.L. DE CV</t>
  </si>
  <si>
    <t>21130-0000-0001-0307-0000</t>
  </si>
  <si>
    <t>21130-0000-0001-0322-0000</t>
  </si>
  <si>
    <t>CONSTRUCCION Y URBANIZACION R&amp;G S.A. DE</t>
  </si>
  <si>
    <t>21130-0000-0001-0336-0000</t>
  </si>
  <si>
    <t>CONSTRUCTORA MADACO S DE RL DE CV</t>
  </si>
  <si>
    <t>21130-0000-0001-0352-0000</t>
  </si>
  <si>
    <t>21130-0000-0001-0353-0000</t>
  </si>
  <si>
    <t>ECOVO SOLAR SA DE CV</t>
  </si>
  <si>
    <t>21130-0000-0001-0358-0000</t>
  </si>
  <si>
    <t>JOSÉ GUADALUPE RAMÍREZ MARTÍNEZ</t>
  </si>
  <si>
    <t>21130-0000-0001-0363-0000</t>
  </si>
  <si>
    <t>21130-0000-0001-0373-0000</t>
  </si>
  <si>
    <t>LUIS DEMETRIO PEREZ CUELLAR</t>
  </si>
  <si>
    <t>21130-0000-0001-0383-0000</t>
  </si>
  <si>
    <t>RAMIREZ CANO SARA MAYELA</t>
  </si>
  <si>
    <t>21130-0000-0001-0384-0000</t>
  </si>
  <si>
    <t>BECERRA CORDOVA JAIME</t>
  </si>
  <si>
    <t>21150-0000-0000-0000-0000</t>
  </si>
  <si>
    <t>TRANSFER OTROGADAS POR PAGAR A CORTO PZO</t>
  </si>
  <si>
    <t>21171-0000-0001-0000-0000</t>
  </si>
  <si>
    <t>I S R HONORARIOS</t>
  </si>
  <si>
    <t>21171-0000-0002-0000-0000</t>
  </si>
  <si>
    <t>I S R ARRENDAMIENTOS</t>
  </si>
  <si>
    <t>21171-0000-0003-0000-0000</t>
  </si>
  <si>
    <t>I S R ASIMILADOS</t>
  </si>
  <si>
    <t>21171-0000-0004-0000-0000</t>
  </si>
  <si>
    <t>IMPUESTO CEDULAR HONORARIOS</t>
  </si>
  <si>
    <t>21171-0000-0005-0000-0000</t>
  </si>
  <si>
    <t>IMPUESTO ESTATAL ASIMILABLES</t>
  </si>
  <si>
    <t>21171-0000-0006-0000-0000</t>
  </si>
  <si>
    <t>IMPUESTO CEDULAR ARRENDAMIENTO</t>
  </si>
  <si>
    <t>21172-0000-0001-0000-0000</t>
  </si>
  <si>
    <t>FONACOT</t>
  </si>
  <si>
    <t>21172-0000-0002-0000-0000</t>
  </si>
  <si>
    <t>CREDITOS INFONAVIT</t>
  </si>
  <si>
    <t>21172-0000-0003-0000-0000</t>
  </si>
  <si>
    <t>CUOTA OBRERO IMSS</t>
  </si>
  <si>
    <t>21172-0000-0005-0000-0000</t>
  </si>
  <si>
    <t>CUOTAS IMSS</t>
  </si>
  <si>
    <t>21175-0000-0001-0000-0000</t>
  </si>
  <si>
    <t>I.S.P.T. NOMINAS</t>
  </si>
  <si>
    <t>21175-0000-0002-0000-0000</t>
  </si>
  <si>
    <t>SUBSIDIO AL EMPLEO</t>
  </si>
  <si>
    <t>21175-0000-0003-0000-0000</t>
  </si>
  <si>
    <t>IMPUESTO CEDULAR NOMINA</t>
  </si>
  <si>
    <t>21175-0000-0004-0000-0000</t>
  </si>
  <si>
    <t>I.S.R. LIQUIDACIONES</t>
  </si>
  <si>
    <t>21179-0000-0002-0000-0000</t>
  </si>
  <si>
    <t>OPTICA FRANKLIN DESC</t>
  </si>
  <si>
    <t>21179-0000-0004-0000-0000</t>
  </si>
  <si>
    <t>DESC.CUOTAS SIND.X FALLECIMIENTO</t>
  </si>
  <si>
    <t>21179-0000-0005-0000-0000</t>
  </si>
  <si>
    <t>FAMSA IMPULSORA PROMO</t>
  </si>
  <si>
    <t>21179-0000-0015-0000-0000</t>
  </si>
  <si>
    <t>CURSOS Y CAPACITACION</t>
  </si>
  <si>
    <t>21179-0000-0020-0000-0000</t>
  </si>
  <si>
    <t>SEG PROT. MUTUA SEG P</t>
  </si>
  <si>
    <t>21179-0000-0023-0000-0000</t>
  </si>
  <si>
    <t>PENSION ALIMENTICIA</t>
  </si>
  <si>
    <t>21179-0000-0024-0000-0000</t>
  </si>
  <si>
    <t>SEG. PROT. MUTUA SEG.</t>
  </si>
  <si>
    <t>21179-0000-0025-0000-0000</t>
  </si>
  <si>
    <t>PRESTAMOS VIVIENDA</t>
  </si>
  <si>
    <t>21179-0000-0026-0000-0000</t>
  </si>
  <si>
    <t>FID. PTAMOS. SIND. 20</t>
  </si>
  <si>
    <t>21179-0000-0035-0000-0000</t>
  </si>
  <si>
    <t>SINDICATO 20 DE MAYO</t>
  </si>
  <si>
    <t>21179-0000-0037-0000-0000</t>
  </si>
  <si>
    <t>SIND OBRAS PUBLICAS (SEMANAL)</t>
  </si>
  <si>
    <t>21179-0000-0038-0000-0000</t>
  </si>
  <si>
    <t>S U T I C</t>
  </si>
  <si>
    <t>21179-0000-0300-0000-0000</t>
  </si>
  <si>
    <t>RETENCION 0.2 % AL MILLAR</t>
  </si>
  <si>
    <t>21179-0000-0301-0000-0000</t>
  </si>
  <si>
    <t>RETENCION 0.5 % AL MILLAR DIVO</t>
  </si>
  <si>
    <t>21179-0000-0302-0000-0000</t>
  </si>
  <si>
    <t>RETENCION 1.0 % AL MILLAR</t>
  </si>
  <si>
    <t>21179-0000-0303-0000-0000</t>
  </si>
  <si>
    <t>RETENCION .5% C.N.E.C</t>
  </si>
  <si>
    <t>21179-0000-0304-0000-0000</t>
  </si>
  <si>
    <t>50% DE LA RET.1% OBRA</t>
  </si>
  <si>
    <t>21179-0000-0306-0000-0000</t>
  </si>
  <si>
    <t>DECO SEGUROS SA DE C</t>
  </si>
  <si>
    <t>21179-0000-0307-0000-0000</t>
  </si>
  <si>
    <t>METLIFE MEXICO, S.A.</t>
  </si>
  <si>
    <t>21179-0000-0309-0000-0000</t>
  </si>
  <si>
    <t>MUEBLERÍA HNOS. VELAZQUEZ</t>
  </si>
  <si>
    <t>21179-0000-0313-0000-0000</t>
  </si>
  <si>
    <t>DESC. NÓM PREVISIÓN FAMILIAR DEL BAJIO</t>
  </si>
  <si>
    <t>21179-0000-0319-0000-0000</t>
  </si>
  <si>
    <t>APORTACIÓN CAJA DE AHORRO</t>
  </si>
  <si>
    <t>21179-0000-0320-0000-0000</t>
  </si>
  <si>
    <t>PRÉSTAMO CAJA DE AHORRO</t>
  </si>
  <si>
    <t>21179-0000-0321-0000-0000</t>
  </si>
  <si>
    <t>ÓPTICA EL ANTEOJO VISIÓN</t>
  </si>
  <si>
    <t>21179-0000-0324-0000-0000</t>
  </si>
  <si>
    <t>LEÓN AGRADECIDO, A.C.</t>
  </si>
  <si>
    <t>21179-0000-0325-0000-0000</t>
  </si>
  <si>
    <t>EDITORIAL MULTIMEDIA EDUCATIVA, S.A. DE</t>
  </si>
  <si>
    <t>21179-0000-0326-0000-0000</t>
  </si>
  <si>
    <t>ÓPTICAS LONDON (ARTURO VÁZQUEZ JIMÉNEZ)</t>
  </si>
  <si>
    <t>21179-0000-0327-0000-0000</t>
  </si>
  <si>
    <t>PRECISIÓN ÓPTICA S.A. DE C.V.</t>
  </si>
  <si>
    <t>21179-0000-0330-0000-0000</t>
  </si>
  <si>
    <t>SEGUROS BANORTE SA DE CV</t>
  </si>
  <si>
    <t>21179-0000-0331-0000-0000</t>
  </si>
  <si>
    <t>JESÚS ÁVILA GRACIA (GRUPO ÓPTICO VISIÓN</t>
  </si>
  <si>
    <t>21179-0000-0333-0000-0000</t>
  </si>
  <si>
    <t>DESCUENTO TELEFONÍA MÓVIL</t>
  </si>
  <si>
    <t>21179-0000-0334-0000-0000</t>
  </si>
  <si>
    <t>ANA MARGARITA DEL CARMEN DOMINGUEZ TORRE</t>
  </si>
  <si>
    <t>21199-0000-0002-0000-0000</t>
  </si>
  <si>
    <t>COOP. APOYO A ESCUELA</t>
  </si>
  <si>
    <t>21199-0000-0004-0000-0000</t>
  </si>
  <si>
    <t>APORT.OBRAS ALUMBRADO</t>
  </si>
  <si>
    <t>21199-0000-0021-0000-0000</t>
  </si>
  <si>
    <t>APORTACIONES PARA APO</t>
  </si>
  <si>
    <t>21199-0000-0026-0000-0000</t>
  </si>
  <si>
    <t>AUTOCONST. Y MEJOR DE</t>
  </si>
  <si>
    <t>21199-0000-0029-0000-0000</t>
  </si>
  <si>
    <t>CREDITOS A LA PALABRA</t>
  </si>
  <si>
    <t>21199-0000-0033-0000-0000</t>
  </si>
  <si>
    <t>RECAUD.TIANGUIS EX ES</t>
  </si>
  <si>
    <t>21199-0000-0035-0000-0000</t>
  </si>
  <si>
    <t>FORUM EDUCATIVO 2008</t>
  </si>
  <si>
    <t>21199-0000-0037-0000-0000</t>
  </si>
  <si>
    <t>OBRAS POR COOPERACION</t>
  </si>
  <si>
    <t>21199-0000-0067-0000-0000</t>
  </si>
  <si>
    <t>BORDERIA</t>
  </si>
  <si>
    <t>21199-0000-0070-0000-0000</t>
  </si>
  <si>
    <t>MULTAS VERIFICACION VEHICULAR</t>
  </si>
  <si>
    <t>21199-0000-0107-0000-0000</t>
  </si>
  <si>
    <t>REHABILITACION DE CAM</t>
  </si>
  <si>
    <t>21199-0000-0108-0000-0000</t>
  </si>
  <si>
    <t>PROYECTOS AGROPECUARI</t>
  </si>
  <si>
    <t>21199-0000-0124-0000-0000</t>
  </si>
  <si>
    <t>RECUPERACION OBRAS VA</t>
  </si>
  <si>
    <t>21199-0000-0128-0000-0000</t>
  </si>
  <si>
    <t>APOYOS MASECA</t>
  </si>
  <si>
    <t>21199-0000-0141-0000-0000</t>
  </si>
  <si>
    <t>DEPOSITOS POR IDENTIFICAR</t>
  </si>
  <si>
    <t>21199-0000-0165-0000-0000</t>
  </si>
  <si>
    <t>ANTICIPO SOL DE GASTOS A COMP Y VIÁTICOS</t>
  </si>
  <si>
    <t>21199-0000-0166-0000-0000</t>
  </si>
  <si>
    <t>VARIOS UNICA OCASION</t>
  </si>
  <si>
    <t>21199-0000-0167-0000-0000</t>
  </si>
  <si>
    <t>LIQUIDACIONES LABORALES</t>
  </si>
  <si>
    <t>21199-0000-0168-0000-0000</t>
  </si>
  <si>
    <t>REPOSICIÓN DE FONDOS REVOLVENTES</t>
  </si>
  <si>
    <t>21199-0000-0172-0000-0000</t>
  </si>
  <si>
    <t>APORTACIONES SUMINISTRO DE AGUA POTABLE</t>
  </si>
  <si>
    <t>21199-0000-0184-0000-0000</t>
  </si>
  <si>
    <t>PROGRAMA 3X1 MIGRANTES 2016 CAL SOL RUR</t>
  </si>
  <si>
    <t>21199-0000-0185-0000-0000</t>
  </si>
  <si>
    <t>PROGRAMA 3X1 MIGRANTES 2016 CAL SOL URB</t>
  </si>
  <si>
    <t>21610-0000-0002-0000-0000</t>
  </si>
  <si>
    <t>PROFESIONALES EN MANTTO Y LIMPIEZA,SA CV</t>
  </si>
  <si>
    <t>21590-0000-0002-0000-0000</t>
  </si>
  <si>
    <t>SECRETARÍA DE FINANZAS Y ADMINISTRACIÓN</t>
  </si>
  <si>
    <t>ESTATAL</t>
  </si>
  <si>
    <t>PAGO POR LA CANTIDAD DE $3,462,791.66</t>
  </si>
  <si>
    <t>22490-0000-0001-0000-0000</t>
  </si>
  <si>
    <t>SALDO DE PASIVO DIFERIDO POR ADQUISICIÓN DE PATRULLAS</t>
  </si>
  <si>
    <t>41110-1100-0001-0001-0000</t>
  </si>
  <si>
    <t>JUEGOS Y APUESTAS PERMITIDAS</t>
  </si>
  <si>
    <t>41110-1100-0001-0002-0000</t>
  </si>
  <si>
    <t>DIVERSIONES Y ESPECTACULOS PUBLICOS</t>
  </si>
  <si>
    <t>41110-1100-0001-0003-0000</t>
  </si>
  <si>
    <t>RIFAS SORTEOS LOTERIAS Y CONCURSOS</t>
  </si>
  <si>
    <t>41120-1200-0001-0051-0000</t>
  </si>
  <si>
    <t>PREDIAL</t>
  </si>
  <si>
    <t>41120-1200-0001-0052-0000</t>
  </si>
  <si>
    <t>ADQUISICIÓN DE BIENES INMUEBLES</t>
  </si>
  <si>
    <t>41120-1200-0001-0053-0000</t>
  </si>
  <si>
    <t>DIVISION Y LOTIFICACION DE INMUEBLES</t>
  </si>
  <si>
    <t>41120-1200-0001-0054-0000</t>
  </si>
  <si>
    <t>FRACCIONAMIENTO</t>
  </si>
  <si>
    <t>41130-1300-0001-0101-0000</t>
  </si>
  <si>
    <t>EXP D BANCO D MARMOL ARENA GRAVA Y SIMI</t>
  </si>
  <si>
    <t>IMPUESTOS ECOLOGICOS</t>
  </si>
  <si>
    <t>41160-1600-0001-0251-0000</t>
  </si>
  <si>
    <t>41170-1700-0001-0303-0000</t>
  </si>
  <si>
    <t>GTOS DE EJECU JUEGOS APUESTAS PERMITIDAS</t>
  </si>
  <si>
    <t>41170-1700-0001-0304-0000</t>
  </si>
  <si>
    <t>RECARGOS POR JUEGO Y APUESTA PERMITIDAS</t>
  </si>
  <si>
    <t>41170-1700-0001-0305-0000</t>
  </si>
  <si>
    <t>MULTAS JUEGOS Y APUESTAS PERMITIDAS</t>
  </si>
  <si>
    <t>41170-1700-0001-0307-0000</t>
  </si>
  <si>
    <t>RECARGOS IMP D DIV Y ESPECTACULOS PUB</t>
  </si>
  <si>
    <t>41170-1700-0001-0308-0000</t>
  </si>
  <si>
    <t>GASTOS DE EJECUCION DE IMPUESTO PREDIAL</t>
  </si>
  <si>
    <t>41170-1700-0001-0309-0000</t>
  </si>
  <si>
    <t>RECARGOS DE IMPUESTO PREDIAL</t>
  </si>
  <si>
    <t>41170-1700-0001-0310-0000</t>
  </si>
  <si>
    <t>MULTAS DE IMPUESTO PREDIAL</t>
  </si>
  <si>
    <t>41170-1700-0001-0311-0000</t>
  </si>
  <si>
    <t>REZAGO DE IMPUESTO PREDIAL</t>
  </si>
  <si>
    <t>41170-1700-0001-0312-0000</t>
  </si>
  <si>
    <t>GASTOS DE EJECUCIÓN ADQUISICIÓN DE BIENE</t>
  </si>
  <si>
    <t>41170-1700-0001-0313-0000</t>
  </si>
  <si>
    <t>RECARGOS DE ADQUISICIÓN DE BIENES INMUEB</t>
  </si>
  <si>
    <t>41170-1700-0001-0314-0000</t>
  </si>
  <si>
    <t>MULTAS DE ADQUISICIÓN DE BIENES INMUEBLE</t>
  </si>
  <si>
    <t>41170-1700-0001-0316-0000</t>
  </si>
  <si>
    <t>RECAR DE DIV/LOTIFICACION INMUEBLES</t>
  </si>
  <si>
    <t>41170-1700-0001-0318-0000</t>
  </si>
  <si>
    <t>GASTOS POR REMATE DE IMPUESTOS</t>
  </si>
  <si>
    <t>41310-3100-0001-0701-0000</t>
  </si>
  <si>
    <t>POR EJECUCION DE OBRAS PUBLICAS</t>
  </si>
  <si>
    <t>41310-3100-0001-0702-0000</t>
  </si>
  <si>
    <t>RECUPERACIÓN CREDITOS FIDOC</t>
  </si>
  <si>
    <t>41310-3100-0001-0703-0000</t>
  </si>
  <si>
    <t>POR EL SERVICIO DE ALUMBRADO PUBLICO</t>
  </si>
  <si>
    <t>41410-4100-0001-0800-0000</t>
  </si>
  <si>
    <t>USO ESTACIONES DE TRANSFERENCIA</t>
  </si>
  <si>
    <t>41430-4300-0001-0901-0000</t>
  </si>
  <si>
    <t>SERVICIOS ESPECIALES DE LIMPIA</t>
  </si>
  <si>
    <t>41430-4300-0001-0902-0000</t>
  </si>
  <si>
    <t>SERVICIOS DE PANTEONES</t>
  </si>
  <si>
    <t>41430-4300-0001-0903-0000</t>
  </si>
  <si>
    <t>SERVICIOS DE RASTRO</t>
  </si>
  <si>
    <t>41430-4300-0001-0904-0000</t>
  </si>
  <si>
    <t>SERVICIOS EXTRAORDINARIOS DE POLICIA</t>
  </si>
  <si>
    <t>41430-4300-0001-0905-0000</t>
  </si>
  <si>
    <t>SERV. SEGURIDAD PUBLICA POLICIA BARRIO</t>
  </si>
  <si>
    <t>41430-4300-0001-0906-0000</t>
  </si>
  <si>
    <t>SERV. SEG.PUB. VIGILAN.PERM. ESTAB.PBCOS</t>
  </si>
  <si>
    <t>41430-4300-0001-0907-0000</t>
  </si>
  <si>
    <t>SERVICIOS DE TRANSPORTE PUBLICO URBANO Y</t>
  </si>
  <si>
    <t>41430-4300-0001-0908-0000</t>
  </si>
  <si>
    <t>SERVICIOS DE TRANSPORTE PUBLICO MODIF. H</t>
  </si>
  <si>
    <t>41430-4300-0001-0909-0000</t>
  </si>
  <si>
    <t>SERVICIOS DE TRANSPORTE PUBLICO PERMISOS</t>
  </si>
  <si>
    <t>41430-4300-0001-0910-0000</t>
  </si>
  <si>
    <t>SERVICIOS EXTRAORDINARIOS DE TRANSITO</t>
  </si>
  <si>
    <t>41430-4300-0001-0911-0000</t>
  </si>
  <si>
    <t>ESTACIONAMIENTO FUNDADORES</t>
  </si>
  <si>
    <t>41430-4300-0001-0912-0000</t>
  </si>
  <si>
    <t>ESTACIONAMIENTO MARIANO ESCOBEDO</t>
  </si>
  <si>
    <t>41430-4300-0001-0913-0000</t>
  </si>
  <si>
    <t>ESTACIONAMIENTO JUAREZ</t>
  </si>
  <si>
    <t>41430-4300-0001-0914-0000</t>
  </si>
  <si>
    <t>ESTACIONAMIENTO TLACUACHE</t>
  </si>
  <si>
    <t>41430-4300-0001-0915-0000</t>
  </si>
  <si>
    <t>ESTACIONAMIENTO ALDAMA</t>
  </si>
  <si>
    <t>41430-4300-0001-0917-0000</t>
  </si>
  <si>
    <t>PENSION ESTACIONAMIENTO FUNDADORES</t>
  </si>
  <si>
    <t>41430-4300-0001-0918-0000</t>
  </si>
  <si>
    <t>PENSION ESTACIONAMIENTO MARIANO ESCOBEDO</t>
  </si>
  <si>
    <t>41430-4300-0001-0920-0000</t>
  </si>
  <si>
    <t>EXAMENES MEDICOS</t>
  </si>
  <si>
    <t>41430-4300-0001-0921-0000</t>
  </si>
  <si>
    <t>SERVICIOS CENTRO ANTIRRABICO</t>
  </si>
  <si>
    <t>41430-4300-0001-0922-0000</t>
  </si>
  <si>
    <t>CONSULTA DENTAL SALUD MPAL.</t>
  </si>
  <si>
    <t>41430-4300-0001-0924-0000</t>
  </si>
  <si>
    <t>DICTÁMENES DE PROTECCION CIVIL</t>
  </si>
  <si>
    <t>41430-4300-0001-0925-0000</t>
  </si>
  <si>
    <t>SIMULACROS PROTECCION CIVIL</t>
  </si>
  <si>
    <t>41430-4300-0001-0926-0000</t>
  </si>
  <si>
    <t>SERVICIOS EXTRAORDINARIOS DE PROTECCION</t>
  </si>
  <si>
    <t>41430-4300-0001-0927-0000</t>
  </si>
  <si>
    <t>ALINEAMIENTO Y NUMERO OFICIAL</t>
  </si>
  <si>
    <t>41430-4300-0001-0928-0000</t>
  </si>
  <si>
    <t>ALINEAMIENTO Y NUMERO OFICIAL PREDIOS MA</t>
  </si>
  <si>
    <t>41430-4300-0001-0929-0000</t>
  </si>
  <si>
    <t>INSTALACION DE TERRAZAS MOVILES</t>
  </si>
  <si>
    <t>41430-4300-0001-0930-0000</t>
  </si>
  <si>
    <t>CONSTRUCCIONES Y URBANIZACIONES</t>
  </si>
  <si>
    <t>41430-4300-0001-0934-0000</t>
  </si>
  <si>
    <t>LICENCIA DE USO DE SUELO</t>
  </si>
  <si>
    <t>41430-4300-0001-0935-0000</t>
  </si>
  <si>
    <t>CERTIFICACIÓN DE NUMERO OFICIAL</t>
  </si>
  <si>
    <t>41430-4300-0001-0936-0000</t>
  </si>
  <si>
    <t>CERTIFICACION DE TERMINACION DE OBRA</t>
  </si>
  <si>
    <t>41430-4300-0001-0937-0000</t>
  </si>
  <si>
    <t>DICTAMEN DE FACTIBILIDAD PARA DIVIDIR O</t>
  </si>
  <si>
    <t>41430-4300-0001-0939-0000</t>
  </si>
  <si>
    <t>LICENCIA CONSTRUCCION EN LA VIA PUBLICA</t>
  </si>
  <si>
    <t>41430-4300-0001-0940-0000</t>
  </si>
  <si>
    <t>41430-4300-0001-0941-0000</t>
  </si>
  <si>
    <t>AVALUOS DE INMUEBLES</t>
  </si>
  <si>
    <t>41430-4300-0001-0943-0000</t>
  </si>
  <si>
    <t>FOLIO GENERADO EN LA REVISION DE AVALUO</t>
  </si>
  <si>
    <t>41430-4300-0001-0944-0000</t>
  </si>
  <si>
    <t>LICENCIA DE FACTIBILIDAD DE USOS DE SUEL</t>
  </si>
  <si>
    <t>41430-4300-0001-0945-0000</t>
  </si>
  <si>
    <t>REVISION DE PROYECTOS DE FRACCIONAMIENTO</t>
  </si>
  <si>
    <t>41430-4300-0001-0946-0000</t>
  </si>
  <si>
    <t>AUTORIZACION DE TRAZA</t>
  </si>
  <si>
    <t>41430-4300-0001-0947-0000</t>
  </si>
  <si>
    <t>REVISION DE PROYECTOS EJECUTIVOS</t>
  </si>
  <si>
    <t>41430-4300-0001-0948-0000</t>
  </si>
  <si>
    <t>POR AUTORIZACION DE SECCIONAMIENTO, MODI</t>
  </si>
  <si>
    <t>41430-4300-0001-0949-0000</t>
  </si>
  <si>
    <t>POR SUPERVISION DE OBRA</t>
  </si>
  <si>
    <t>41430-4300-0001-0950-0000</t>
  </si>
  <si>
    <t>LICENCIA PARA EL ESTABLECIMIENTO DE ANUN</t>
  </si>
  <si>
    <t>41430-4300-0001-0952-0000</t>
  </si>
  <si>
    <t>POR CONSTANCIA DE VALIDACION PARA ANUNCI</t>
  </si>
  <si>
    <t>41430-4300-0001-0954-0000</t>
  </si>
  <si>
    <t>ANUNCIOS COLOCADOS EN VEHICULOS DE SERVI</t>
  </si>
  <si>
    <t>41430-4300-0001-0955-0000</t>
  </si>
  <si>
    <t>POR DIFUSION FONETICA DE PUBLICIDAD EN V</t>
  </si>
  <si>
    <t>41430-4300-0001-0956-0000</t>
  </si>
  <si>
    <t>PERMISO EVENTUAL PARA LA VENTA DE BEBIDA</t>
  </si>
  <si>
    <t>41430-4300-0001-0958-0000</t>
  </si>
  <si>
    <t>SERVICIO MATERIA ECOLÓGICA</t>
  </si>
  <si>
    <t>41430-4300-0001-0960-0000</t>
  </si>
  <si>
    <t>LICENCIA AMBIENTAL DE FUNCIONAMIENTO Y C</t>
  </si>
  <si>
    <t>41430-4300-0001-0961-0000</t>
  </si>
  <si>
    <t>PERMISO DE PODA Y TRASPLANTE DE ARBOLES</t>
  </si>
  <si>
    <t>41430-4300-0001-0962-0000</t>
  </si>
  <si>
    <t>PERMISO DE TALA URBANA DE ARBOLES</t>
  </si>
  <si>
    <t>41430-4300-0001-0963-0000</t>
  </si>
  <si>
    <t>CONSTANCIAS DE INSCRIPCION O NO INSCRIPC</t>
  </si>
  <si>
    <t>41430-4300-0001-0964-0000</t>
  </si>
  <si>
    <t>CONSTANCIAS DE EXISTENCIA O NO EXISTENCI</t>
  </si>
  <si>
    <t>41430-4300-0001-0965-0000</t>
  </si>
  <si>
    <t>CONSTANCIA DE NO ADEUDO DE OBRAS POR COO</t>
  </si>
  <si>
    <t>41430-4300-0001-0966-0000</t>
  </si>
  <si>
    <t>CERTIFICACIONES</t>
  </si>
  <si>
    <t>41430-4300-0001-0968-0000</t>
  </si>
  <si>
    <t>CONSTANCIAS EXPEDIDAS POR LAS DEPENDENCI</t>
  </si>
  <si>
    <t>41430-4300-0001-0969-0000</t>
  </si>
  <si>
    <t>EXPEDICION DE CONSTANCIA DE NO INFRACCIÒ</t>
  </si>
  <si>
    <t>41430-4300-0001-0970-0000</t>
  </si>
  <si>
    <t>CERTIFICACION DE REQUISITOS A EMPRESAS D</t>
  </si>
  <si>
    <t>41430-4300-0001-0971-0000</t>
  </si>
  <si>
    <t>SERVICIOS EN MATERIA DE ACCESO A LA INFO</t>
  </si>
  <si>
    <t>41430-4300-0001-0972-0000</t>
  </si>
  <si>
    <t>SERVICIO DE ALUMBRADO</t>
  </si>
  <si>
    <t>41430-4300-0001-0975-0000</t>
  </si>
  <si>
    <t>CERTIFICACIÓN DE TRAMITES PADRON INMOBI</t>
  </si>
  <si>
    <t>41430-4300-0001-0976-0000</t>
  </si>
  <si>
    <t>SERVICIO EXTRAORDINARIO PERSONAL APOYO I</t>
  </si>
  <si>
    <t>41430-4300-0001-0978-0000</t>
  </si>
  <si>
    <t>SERVICIOS DE PIPAS MUNICIPALES</t>
  </si>
  <si>
    <t>41430-4300-0001-0979-0000</t>
  </si>
  <si>
    <t>AUTORIZACIÓN DEL PRO DE RED DE EMISION D</t>
  </si>
  <si>
    <t>41430-4300-0001-0983-0000</t>
  </si>
  <si>
    <t>AUTORIZACIÓN CENTRO DE ACOPIO DE RESIDUO</t>
  </si>
  <si>
    <t>41430-4300-0001-0986-0000</t>
  </si>
  <si>
    <t>PERMISO PARA LA PREST DE SERV RELAT A LA</t>
  </si>
  <si>
    <t>41430-4300-0001-0987-0000</t>
  </si>
  <si>
    <t>PERMISO PARA LA PREST DEL SERV. DE LIMPI</t>
  </si>
  <si>
    <t>41430-4300-0001-1004-0000</t>
  </si>
  <si>
    <t>PUS SARE</t>
  </si>
  <si>
    <t>41440-4500-0001-1102-0000</t>
  </si>
  <si>
    <t>RECARGOS DE TRANSPORTE PUBLICO MUNICIPAL</t>
  </si>
  <si>
    <t>41440-4500-0001-1103-0000</t>
  </si>
  <si>
    <t>RECARGOS PENSION ESTACIONAMIENTO</t>
  </si>
  <si>
    <t>41440-4500-0001-1104-0000</t>
  </si>
  <si>
    <t>RECARGOS POLICIA AUXILIAR</t>
  </si>
  <si>
    <t>41440-4500-0001-1107-0000</t>
  </si>
  <si>
    <t>RECARGOS DE ALUMBRADO PÚBLICO</t>
  </si>
  <si>
    <t>41440-4500-0001-1116-0000</t>
  </si>
  <si>
    <t>ACTUALI MULTAS INFRAC.TRÁNSITO ESTAT 10%</t>
  </si>
  <si>
    <t>41440-4500-0001-1117-0000</t>
  </si>
  <si>
    <t>ACTUALI MULTAS INFRAC.TRÁNSITO ESTAT 90%</t>
  </si>
  <si>
    <t>OTROS DERECHOS</t>
  </si>
  <si>
    <t>41490-4400-0001-1151-0000</t>
  </si>
  <si>
    <t>41590-5100-0004-1351-0000</t>
  </si>
  <si>
    <t>VENTA DE FORMAS VALORADAS DESARR URBANO</t>
  </si>
  <si>
    <t>41590-5100-0004-1352-0000</t>
  </si>
  <si>
    <t>VENTA DE FORMA PERMISOS DE FISCALIZACION</t>
  </si>
  <si>
    <t>41590-5100-0004-1353-0000</t>
  </si>
  <si>
    <t>VTA DE FORMAS VALORADAS DE IMP INMOBILI</t>
  </si>
  <si>
    <t>41590-5100-0004-1356-0000</t>
  </si>
  <si>
    <t>INSCRIP AL PADRON MUN D PROVEEDORES</t>
  </si>
  <si>
    <t>41590-5100-0004-1357-0000</t>
  </si>
  <si>
    <t>INSCRIP AL PADRON MUN DE CONTRATISTAS</t>
  </si>
  <si>
    <t>41590-5100-0004-1358-0000</t>
  </si>
  <si>
    <t>INSCRIPCION AL PADRON MUNICIPAL DE DESAR</t>
  </si>
  <si>
    <t>41590-5100-0004-1360-0000</t>
  </si>
  <si>
    <t>VENTA DE BASES PARA LICITACION POR OBRA</t>
  </si>
  <si>
    <t>41590-5100-0004-1361-0000</t>
  </si>
  <si>
    <t>VENTA DE BASES PARA LICITACION DE ADQUIS</t>
  </si>
  <si>
    <t>41590-5100-0004-1364-0000</t>
  </si>
  <si>
    <t>ARRENDAMIENTO DE PROPIEDADES MUNICIPALES</t>
  </si>
  <si>
    <t>41590-5100-0004-1367-0000</t>
  </si>
  <si>
    <t>REPOSICION O EXTRAVIO DE TARJETAS PARA E</t>
  </si>
  <si>
    <t>41590-5100-0004-1368-0000</t>
  </si>
  <si>
    <t>POR ACCESO A SANITARIOS PLAZA EXPIATORIO</t>
  </si>
  <si>
    <t>41590-5100-0004-1369-0000</t>
  </si>
  <si>
    <t>POR ACCESO A SANITARIOS JARDIN SAN JUAN</t>
  </si>
  <si>
    <t>41590-5100-0004-1370-0000</t>
  </si>
  <si>
    <t>POR SERVICIOS DE MENSAJERIA</t>
  </si>
  <si>
    <t>41590-5100-0004-1371-0000</t>
  </si>
  <si>
    <t>PERMISO PARA LA PRESENTACION DE ESPECTAC</t>
  </si>
  <si>
    <t>41590-5100-0004-1372-0000</t>
  </si>
  <si>
    <t>POR CADA HORA DE AMPLIACION DE HORARIO</t>
  </si>
  <si>
    <t>41590-5100-0004-1373-0000</t>
  </si>
  <si>
    <t>PERMISOS PARA LA CELEBRACION DE EVENTOS</t>
  </si>
  <si>
    <t>41590-5100-0004-1374-0000</t>
  </si>
  <si>
    <t>PERMISO PARA LA INSTALACION Y FUNCIONAMI</t>
  </si>
  <si>
    <t>41590-5100-0004-1375-0000</t>
  </si>
  <si>
    <t>POR SERVICIOS DE GRUA MUNICIPAL</t>
  </si>
  <si>
    <t>41590-5100-0004-1376-0000</t>
  </si>
  <si>
    <t>POR SERVICIOS DE PENSION MUNICIPAL</t>
  </si>
  <si>
    <t>41590-5100-0004-1377-0000</t>
  </si>
  <si>
    <t>OCUPACION Y USO DE LA VIA PUBLICA DE COM</t>
  </si>
  <si>
    <t>41590-5100-0004-1378-0000</t>
  </si>
  <si>
    <t>CEDULA DE EMPADRONAMIENTO</t>
  </si>
  <si>
    <t>41590-5100-0004-1379-0000</t>
  </si>
  <si>
    <t>PERMISOS DE LAS FESTIVIDADES</t>
  </si>
  <si>
    <t>41590-5100-0004-1381-0000</t>
  </si>
  <si>
    <t>POR LA AUTORIZACION PARA EL FUNCIONAMIEN</t>
  </si>
  <si>
    <t>41590-5100-0004-1390-0000</t>
  </si>
  <si>
    <t>TALAS DE ARBOLES Y TRASPLANTES</t>
  </si>
  <si>
    <t>41590-5100-0004-1394-0000</t>
  </si>
  <si>
    <t>RENTA DE PALAPAS VIVERO MUNICIPAL</t>
  </si>
  <si>
    <t>41590-5100-0004-1401-0000</t>
  </si>
  <si>
    <t>CONVENIO USO VIA PUBLICA</t>
  </si>
  <si>
    <t>41590-5100-0004-1403-0000</t>
  </si>
  <si>
    <t>TRAMITE DE PASAPORTES</t>
  </si>
  <si>
    <t>41590-5100-0004-1404-0000</t>
  </si>
  <si>
    <t>COPIAS Y REPOSICIÓN DE DOCTOS.</t>
  </si>
  <si>
    <t>41590-5100-0004-1405-0000</t>
  </si>
  <si>
    <t>OTROS PRODUCTOS</t>
  </si>
  <si>
    <t>41590-5100-0004-1407-0000</t>
  </si>
  <si>
    <t>INTERESES POR INVERSIONES</t>
  </si>
  <si>
    <t>41590-5100-0004-1409-0000</t>
  </si>
  <si>
    <t>POR ACCESO SANITAR MCDO COMONFORT</t>
  </si>
  <si>
    <t>41590-5100-0004-1410-0000</t>
  </si>
  <si>
    <t>IMPRESION DE PLANOS</t>
  </si>
  <si>
    <t>41590-5100-0004-1411-0000</t>
  </si>
  <si>
    <t>INSTALACIÓN DE REDUCTORES DE VELOCIDAD</t>
  </si>
  <si>
    <t>41590-5100-0004-1413-0000</t>
  </si>
  <si>
    <t>REFRENDO A DIFERENTES PADRONES MUNICIPAL</t>
  </si>
  <si>
    <t>41590-5100-0004-1414-0000</t>
  </si>
  <si>
    <t>UTILIZACION INSTALACION Y RETIRO DE CASE</t>
  </si>
  <si>
    <t>41590-5100-0004-1415-0000</t>
  </si>
  <si>
    <t>INSCRIPCIÓN PADRÓN PERITOS Y AUXILIARES</t>
  </si>
  <si>
    <t>41590-5100-0004-1416-0000</t>
  </si>
  <si>
    <t>COMERCIANTES EN VIA PUBLICA TIANGUISTAS</t>
  </si>
  <si>
    <t>41590-5100-0004-1419-0000</t>
  </si>
  <si>
    <t>USO INSTALA PLAZA CIUD PRÁXEDIS GUERRERO</t>
  </si>
  <si>
    <t>41590-5100-0004-1420-0000</t>
  </si>
  <si>
    <t>USO INSTALA PLAZA CIUD GRISELDA ÁLVAREZ</t>
  </si>
  <si>
    <t>41590-5100-0004-1421-0000</t>
  </si>
  <si>
    <t>INTERESES GENERADOS POR FIDEICOMISOS</t>
  </si>
  <si>
    <t>41610-6100-0001-1500-0000</t>
  </si>
  <si>
    <t>REFRENDO ANUAL DE PLACAS Y TARJETA DE CI</t>
  </si>
  <si>
    <t>41610-6100-0001-1502-0000</t>
  </si>
  <si>
    <t>VERIFICACIÓN DE REFRENDO DE MOTOCICLETA</t>
  </si>
  <si>
    <t>41620-6100-0002-1551-0000</t>
  </si>
  <si>
    <t>41620-6100-0002-1552-0000</t>
  </si>
  <si>
    <t>41620-6100-0002-1553-0000</t>
  </si>
  <si>
    <t>MULTAS DE ASEO PUBLICO</t>
  </si>
  <si>
    <t>41620-6100-0002-1554-0000</t>
  </si>
  <si>
    <t>MULTAS ASEO PUBLICO (PAE)</t>
  </si>
  <si>
    <t>41620-6100-0002-1555-0000</t>
  </si>
  <si>
    <t>MULTAS DE POLICIA DELEGACION NORTE</t>
  </si>
  <si>
    <t>41620-6100-0002-1556-0000</t>
  </si>
  <si>
    <t>MULTAS POLICIA DELEGACION ORIENTE</t>
  </si>
  <si>
    <t>41620-6100-0002-1557-0000</t>
  </si>
  <si>
    <t>MULTAS POLICIA DELEGACION PONIENTE</t>
  </si>
  <si>
    <t>41620-6100-0002-1558-0000</t>
  </si>
  <si>
    <t>MULTA DE POLICIA (PAE)</t>
  </si>
  <si>
    <t>41620-6100-0002-1559-0000</t>
  </si>
  <si>
    <t>MULTAS INFRAC. TRÁNSITO ESTATAL 10%</t>
  </si>
  <si>
    <t>41620-6100-0002-1560-0000</t>
  </si>
  <si>
    <t>MULTAS DE TRANSITO MUNICIPAL</t>
  </si>
  <si>
    <t>41620-6100-0002-1561-0000</t>
  </si>
  <si>
    <t>MULTAS DE TRANSITO (PAE)</t>
  </si>
  <si>
    <t>41620-6100-0002-1564-0000</t>
  </si>
  <si>
    <t>MULTAS DESARROLLO URBANO</t>
  </si>
  <si>
    <t>41620-6100-0002-1565-0000</t>
  </si>
  <si>
    <t>MULTAS DE DESARROLLO URBANO (PAE)</t>
  </si>
  <si>
    <t>41620-6100-0002-1566-0000</t>
  </si>
  <si>
    <t>MULTAS FISCALIZACION</t>
  </si>
  <si>
    <t>41620-6100-0002-1567-0000</t>
  </si>
  <si>
    <t>MULTAS FISCALIZACION (PAE)</t>
  </si>
  <si>
    <t>41620-6100-0002-1570-0000</t>
  </si>
  <si>
    <t>MULTAS DE VERIFICACION URBANA</t>
  </si>
  <si>
    <t>41620-6100-0002-1571-0000</t>
  </si>
  <si>
    <t>MULTAS DE VERIFICACION URBANA (PAE)</t>
  </si>
  <si>
    <t>41620-6100-0002-1572-0000</t>
  </si>
  <si>
    <t>MULTAS MEJORAMIENTO AMBIENTAL</t>
  </si>
  <si>
    <t>41620-6100-0002-1573-0000</t>
  </si>
  <si>
    <t>MULTA MEJORAMIENTO AMBIENTAL (PAE)</t>
  </si>
  <si>
    <t>41620-6100-0002-1574-0000</t>
  </si>
  <si>
    <t>MULTAS DE MERCADOS</t>
  </si>
  <si>
    <t>41620-6100-0002-1578-0000</t>
  </si>
  <si>
    <t>MULTAS SALUD MUNICIPAL (PAE)</t>
  </si>
  <si>
    <t>41620-6100-0002-1580-0000</t>
  </si>
  <si>
    <t>MULTA TRANSPORTE GOB DEL ESTADO (PAE)</t>
  </si>
  <si>
    <t>41620-6100-0002-1583-0000</t>
  </si>
  <si>
    <t>MULTAS FEDERALES</t>
  </si>
  <si>
    <t>41620-6100-0002-1584-0000</t>
  </si>
  <si>
    <t>GASTOS DE EJECUCION</t>
  </si>
  <si>
    <t>41620-6100-0002-1585-0000</t>
  </si>
  <si>
    <t>GASTOS EJECUCION MULTA POLICIA</t>
  </si>
  <si>
    <t>41620-6100-0002-1586-0000</t>
  </si>
  <si>
    <t>GASTOS EJECUCION MULTAS TRANSITO</t>
  </si>
  <si>
    <t>41620-6100-0002-1587-0000</t>
  </si>
  <si>
    <t>GASTOS EJECUCION MULTAS TRANSPORTE</t>
  </si>
  <si>
    <t>41620-6100-0002-1588-0000</t>
  </si>
  <si>
    <t>GASTOS EJECUCION MULTAS SALUBRIDAD</t>
  </si>
  <si>
    <t>41620-6100-0002-1589-0000</t>
  </si>
  <si>
    <t>GASTOS EJECUCION MULTAS FEDERALES</t>
  </si>
  <si>
    <t>41620-6100-0002-1591-0000</t>
  </si>
  <si>
    <t>GASTOS DE EJECUCION OBRAS X COOPERACION</t>
  </si>
  <si>
    <t>41620-6100-0002-1592-0000</t>
  </si>
  <si>
    <t>RECARGOS OBRAS X COOPERACION</t>
  </si>
  <si>
    <t>41620-6100-0002-1593-0000</t>
  </si>
  <si>
    <t>ACTUALIZACION DE MULTAS FEDERALES</t>
  </si>
  <si>
    <t>41620-6100-0002-1595-0000</t>
  </si>
  <si>
    <t>MULTAS DE OBRAS PUBLICAS (PAE)</t>
  </si>
  <si>
    <t>41620-6100-0002-1596-0000</t>
  </si>
  <si>
    <t>REINTEGR POR COBRO DE MULTAS FEDERALES</t>
  </si>
  <si>
    <t>41620-6100-0002-1612-0000</t>
  </si>
  <si>
    <t>GASTOS POR REMATE DE APROVECHAMIENTOS</t>
  </si>
  <si>
    <t>41620-6100-0002-1613-0000</t>
  </si>
  <si>
    <t>MULTAS POR SANCIONES DE OBRA PÚBLICA</t>
  </si>
  <si>
    <t>41620-6100-0002-1616-0000</t>
  </si>
  <si>
    <t>MULTA POR NO PORTAR HOLOG O DCTO D VERIF</t>
  </si>
  <si>
    <t>41620-6100-0002-1617-0000</t>
  </si>
  <si>
    <t>MULTA POR NO PORT HOLOG O DOC D VERI PAE</t>
  </si>
  <si>
    <t>41620-6100-0002-1618-0000</t>
  </si>
  <si>
    <t>GASTOS EJECUCIÓN MULTAS TRÁNSITO DEL EDO</t>
  </si>
  <si>
    <t>41620-6100-0002-1619-0000</t>
  </si>
  <si>
    <t>MULTAS INFRAC. TRÁNSITO ESTATAL 90%</t>
  </si>
  <si>
    <t>41640-6100-0004-1751-0000</t>
  </si>
  <si>
    <t>POR DAÑOS EN VIA PUBLICA</t>
  </si>
  <si>
    <t>41640-6100-0004-1752-0000</t>
  </si>
  <si>
    <t>POR DAÑOS INSTALACIONES DE ALUMBRADO PUB</t>
  </si>
  <si>
    <t>41640-6100-0004-1753-0000</t>
  </si>
  <si>
    <t>POR DAÑOS SEGURIDAD VIAL</t>
  </si>
  <si>
    <t>41640-6100-0004-1754-0000</t>
  </si>
  <si>
    <t>POR DAÑOS A PARQUES Y JARDINES</t>
  </si>
  <si>
    <t>41640-6100-0004-1757-0000</t>
  </si>
  <si>
    <t>DAÑO PATRIMONIAL POR SINIESTRO</t>
  </si>
  <si>
    <t>41640-6100-0004-1760-0000</t>
  </si>
  <si>
    <t>DEPÓSITOS POR DIFERENCIAL TIIE - CAP</t>
  </si>
  <si>
    <t>41680-6100-0008-2052-0000</t>
  </si>
  <si>
    <t>RECARGOS SOBRE SALDOS INSOLUTOS CONVENIO</t>
  </si>
  <si>
    <t>41680-6100-0008-2053-0000</t>
  </si>
  <si>
    <t>REC SOBRE SALDOS INSOLUTOS CONV MULT FED</t>
  </si>
  <si>
    <t>OTROS APROVECHAMIENTOS</t>
  </si>
  <si>
    <t>41690-6100-0009-2101-0000</t>
  </si>
  <si>
    <t>41690-6100-0009-2102-0000</t>
  </si>
  <si>
    <t>DONATIVOS</t>
  </si>
  <si>
    <t>41690-6100-0009-2103-0000</t>
  </si>
  <si>
    <t>EMISIÓN DE LICENCIAS MUNICIPIO</t>
  </si>
  <si>
    <t>El impuesto predial consiste en las prestaciones en dinero que fija la Ley con carácter general y obligatorio, a cargo de personas físicas y morales que sean propietarias o poseedoras de inmuebles por cualquier título.</t>
  </si>
  <si>
    <t>42110-8100-0001-2601-0000</t>
  </si>
  <si>
    <t>FONDO GENERAL PARTICIPACIONES FEDERALES</t>
  </si>
  <si>
    <t>42110-8100-0001-2602-0000</t>
  </si>
  <si>
    <t>FONDO DE FISCALIZACION</t>
  </si>
  <si>
    <t>42110-8100-0001-2603-0000</t>
  </si>
  <si>
    <t>IEPS DE GASOLINA</t>
  </si>
  <si>
    <t>42110-8100-0001-2604-0000</t>
  </si>
  <si>
    <t>IMPUESTO SOBRE TENENCIA</t>
  </si>
  <si>
    <t>42110-8100-0001-2605-0000</t>
  </si>
  <si>
    <t>DER X LICENCIAMIENT YENAJENACION D BEBID</t>
  </si>
  <si>
    <t>42110-8100-0001-2606-0000</t>
  </si>
  <si>
    <t>I.E.P.S (IMP ESP S PROD Y SERVICIOS)</t>
  </si>
  <si>
    <t>42110-8100-0001-2607-0000</t>
  </si>
  <si>
    <t>ISAN</t>
  </si>
  <si>
    <t>42110-8100-0001-2608-0000</t>
  </si>
  <si>
    <t>FONDO DEL FOMENTO MUNICIPAL</t>
  </si>
  <si>
    <t>42110-8100-0001-2609-0000</t>
  </si>
  <si>
    <t>ISR PARTICIPABLE</t>
  </si>
  <si>
    <t>42120-8200-0001-2701-0000</t>
  </si>
  <si>
    <t>FONDO APORTACION INFRAESTRUCTURA SOCIAL</t>
  </si>
  <si>
    <t>42120-8200-0001-2702-0000</t>
  </si>
  <si>
    <t>INT P INVER FONDO INFRAESTRUCTURA SOCIAL</t>
  </si>
  <si>
    <t>42120-8200-0001-2703-0000</t>
  </si>
  <si>
    <t>FONDO FORTALECIMIENTO MUNICIPAL</t>
  </si>
  <si>
    <t>42120-8200-0001-2704-0000</t>
  </si>
  <si>
    <t>INT POR INVERSION FORTALECIMIENTO MPAL</t>
  </si>
  <si>
    <t>42130-8300-0001-2801-0000</t>
  </si>
  <si>
    <t>CONVENIOS CON LA FEDERACION</t>
  </si>
  <si>
    <t>42130-8300-0001-2802-0000</t>
  </si>
  <si>
    <t>INTERESES POR CONVENIOS FEDERALES</t>
  </si>
  <si>
    <t>42130-8300-0001-2803-0000</t>
  </si>
  <si>
    <t>CONVENIOS CON GOBIERNO DEL ESTADO</t>
  </si>
  <si>
    <t>42130-8300-0001-2804-0000</t>
  </si>
  <si>
    <t>INTERESES POR CONVENIOS ESTATALES</t>
  </si>
  <si>
    <t>43990-0001-0000-0000-0000</t>
  </si>
  <si>
    <t>INGRESOS POR ALTA Y BAJA DE BIENES</t>
  </si>
  <si>
    <t>51110-1110-0000-0000-0000</t>
  </si>
  <si>
    <t>DIETAS</t>
  </si>
  <si>
    <t>51110-1130-0000-0000-0000</t>
  </si>
  <si>
    <t>SUELDOS BASE AL PERSONAL PERMANENTE</t>
  </si>
  <si>
    <t>51120-1210-0000-0000-0000</t>
  </si>
  <si>
    <t>HONORARIOS ASIMILABLES</t>
  </si>
  <si>
    <t>51120-1220-0000-0000-0000</t>
  </si>
  <si>
    <t>SUELDO BASE AL PERSONAL EVENTUAL</t>
  </si>
  <si>
    <t>51130-1320-0000-0000-0000</t>
  </si>
  <si>
    <t>PRIMAS DE VACACIONES Y DOMINICAL</t>
  </si>
  <si>
    <t>51130-1330-0000-0000-0000</t>
  </si>
  <si>
    <t>REM P HORAS EXTRA A PERS ADMTIVO</t>
  </si>
  <si>
    <t>51130-1340-0000-0000-0000</t>
  </si>
  <si>
    <t>COMPENSACIONES</t>
  </si>
  <si>
    <t>51140-1410-0000-0000-0000</t>
  </si>
  <si>
    <t>APORTACIONES DE SEGURIDAD SOCIAL</t>
  </si>
  <si>
    <t>51140-1420-0000-0000-0000</t>
  </si>
  <si>
    <t>APORTACIONES A FONDOS DE VIVIENDAS</t>
  </si>
  <si>
    <t>51140-1440-0000-0000-0000</t>
  </si>
  <si>
    <t>APORTACIONES PARA SEGUROS</t>
  </si>
  <si>
    <t>OTRAS PRESTACIONES SOCIALES Y ECONOMICAS</t>
  </si>
  <si>
    <t>51150-1510-0000-0000-0000</t>
  </si>
  <si>
    <t>CUOTAS PARA EL FONDO DE AHORRO</t>
  </si>
  <si>
    <t>51150-1520-0000-0000-0000</t>
  </si>
  <si>
    <t>INDEMNIZACIONES</t>
  </si>
  <si>
    <t>51150-1530-0000-0000-0000</t>
  </si>
  <si>
    <t>PRESTACIONES Y HABERES DE RETIRO</t>
  </si>
  <si>
    <t>51150-1540-0000-0000-0000</t>
  </si>
  <si>
    <t>PRESTACIONES CONTRACTUALES</t>
  </si>
  <si>
    <t>51150-1550-0000-0000-0000</t>
  </si>
  <si>
    <t>APOYO A LA CAPACITACION DE SERV.PUBLICOS</t>
  </si>
  <si>
    <t>51150-1590-0000-0000-0000</t>
  </si>
  <si>
    <t>51210-2110-0000-0000-0000</t>
  </si>
  <si>
    <t>MATERIALES Y UTILES DE OFICINA</t>
  </si>
  <si>
    <t>51210-2120-0000-0000-0000</t>
  </si>
  <si>
    <t>MAT Y UTILES DE IMPRESION Y REPROD</t>
  </si>
  <si>
    <t>51210-2140-0000-0000-0000</t>
  </si>
  <si>
    <t>MAT Y UTILES DE TEC D INF Y COMUNICA</t>
  </si>
  <si>
    <t>51210-2150-0000-0000-0000</t>
  </si>
  <si>
    <t>MATERIAL IMPRESO E INFORMACION DIGITAL</t>
  </si>
  <si>
    <t>51210-2160-0000-0000-0000</t>
  </si>
  <si>
    <t>MATERIAL DE LIMPIEZA</t>
  </si>
  <si>
    <t>51210-2170-0000-0000-0000</t>
  </si>
  <si>
    <t>MATERIALES Y UTILES DE ENSEÑANZA</t>
  </si>
  <si>
    <t>51210-2180-0000-0000-0000</t>
  </si>
  <si>
    <t>MAT P L REGIS E IDENTIF D BIENES YPERSON</t>
  </si>
  <si>
    <t>51220-2210-0000-0000-0000</t>
  </si>
  <si>
    <t>PRODUCTOS ALIMENTICIOS PARA PERSONAS</t>
  </si>
  <si>
    <t>51220-2220-0000-0000-0000</t>
  </si>
  <si>
    <t>PRODUCTOS ALIMENTICIOS PARA ANIMALES</t>
  </si>
  <si>
    <t>51220-2230-0000-0000-0000</t>
  </si>
  <si>
    <t>UTENCILIOS PARA EL SERVICIO DE ALIMEN</t>
  </si>
  <si>
    <t>51230-2310-0000-0000-0000</t>
  </si>
  <si>
    <t>PROD ALIMENT AGROP Y FOR ADQ C MAT PRIM</t>
  </si>
  <si>
    <t>51230-2390-0000-0000-0000</t>
  </si>
  <si>
    <t>OTRO PRODUCTOS ADQUIRIDOS COMO MAT PRIMA</t>
  </si>
  <si>
    <t>51240-2410-0000-0000-0000</t>
  </si>
  <si>
    <t>PRODUCTOS MINERALES NO METALICOS</t>
  </si>
  <si>
    <t>51240-2420-0000-0000-0000</t>
  </si>
  <si>
    <t>CEMENTO Y PRODUCTOS DE CONCRETO</t>
  </si>
  <si>
    <t>51240-2430-0000-0000-0000</t>
  </si>
  <si>
    <t>CAL YESO Y PRODUCTOS DE YESO</t>
  </si>
  <si>
    <t>51240-2440-0000-0000-0000</t>
  </si>
  <si>
    <t>MADERA Y PRODUCTOS DE MADERA</t>
  </si>
  <si>
    <t>51240-2450-0000-0000-0000</t>
  </si>
  <si>
    <t>VIDRIO Y PRODUCTOS DE VIDRIO</t>
  </si>
  <si>
    <t>51240-2460-0000-0000-0000</t>
  </si>
  <si>
    <t>MATERIAL ELECTRICO Y ELECTRONICO</t>
  </si>
  <si>
    <t>51240-2470-0000-0000-0000</t>
  </si>
  <si>
    <t>ARTICULOS METALICOS PARA LA CONSTRUCCION</t>
  </si>
  <si>
    <t>51240-2480-0000-0000-0000</t>
  </si>
  <si>
    <t>MATERIALES COMPLEMENTARIOS</t>
  </si>
  <si>
    <t>51240-2490-0000-0000-0000</t>
  </si>
  <si>
    <t>OTS MAT Y ART DE CONSTR Y REPARACION</t>
  </si>
  <si>
    <t>51250-2510-0000-0000-0000</t>
  </si>
  <si>
    <t>PRODUCTOS QUIMICOS BASICOS</t>
  </si>
  <si>
    <t>51250-2520-0000-0000-0000</t>
  </si>
  <si>
    <t>FERTILIZANTES PESTICIDAS Y OTS AGROQUI</t>
  </si>
  <si>
    <t>51250-2530-0000-0000-0000</t>
  </si>
  <si>
    <t>MEDICINAS Y PRODUCTOS FARMACEUTICOS</t>
  </si>
  <si>
    <t>51250-2540-0000-0000-0000</t>
  </si>
  <si>
    <t>MAT ACCES Y SUMINISTROS MEDICOS</t>
  </si>
  <si>
    <t>51250-2550-0000-0000-0000</t>
  </si>
  <si>
    <t>MAT ACCESORIOS Y SUM D LABORATORI0</t>
  </si>
  <si>
    <t>51250-2560-0000-0000-0000</t>
  </si>
  <si>
    <t>FIBRAS SINTETICAS HULES PLAST Y DERIV</t>
  </si>
  <si>
    <t>51260-2610-0000-0000-0000</t>
  </si>
  <si>
    <t>COMBUSTIBLE LUBRICANTES Y ADITIVOS</t>
  </si>
  <si>
    <t>51270-2710-0000-0000-0000</t>
  </si>
  <si>
    <t>VEST Y UNIF DEST A ACT ADMINISTRATIVAS</t>
  </si>
  <si>
    <t>51270-2720-0000-0000-0000</t>
  </si>
  <si>
    <t>PRENDAS DE SEGURIDAD Y PROTEC PERSONAL</t>
  </si>
  <si>
    <t>51270-2740-0000-0000-0000</t>
  </si>
  <si>
    <t>PRODUCTOS TEXTILES</t>
  </si>
  <si>
    <t>51270-2750-0000-0000-0000</t>
  </si>
  <si>
    <t>BLANC Y PROD TEXTILES NO PRENDAS D VESTI</t>
  </si>
  <si>
    <t>51280-2820-0000-0000-0000</t>
  </si>
  <si>
    <t>MATERIALES DE SEGURIDAD PUBLICA</t>
  </si>
  <si>
    <t>51280-2830-0000-0000-0000</t>
  </si>
  <si>
    <t>PRENDAS DE PROTECCION PARA SEGUR PUB</t>
  </si>
  <si>
    <t>51290-2910-0000-0000-0000</t>
  </si>
  <si>
    <t>HERRAMIENTAS MENORES</t>
  </si>
  <si>
    <t>51290-2920-0000-0000-0000</t>
  </si>
  <si>
    <t>REFACC Y ACCESORIOS MENORES DE EDIFICIOS</t>
  </si>
  <si>
    <t>51290-2930-0000-0000-0000</t>
  </si>
  <si>
    <t>REF ACC MEN D MOB Y EQ ADMON EDU Y REC</t>
  </si>
  <si>
    <t>51290-2940-0000-0000-0000</t>
  </si>
  <si>
    <t>REFY AC MENOR D EQ COMP Y TEC D INFORMA</t>
  </si>
  <si>
    <t>51290-2950-0000-0000-0000</t>
  </si>
  <si>
    <t>REF Y AC MEN D EQ INSTR MED Y D LAB</t>
  </si>
  <si>
    <t>51290-2960-0000-0000-0000</t>
  </si>
  <si>
    <t>REF Y ACC MENORES D EQUIPO D TRANSP</t>
  </si>
  <si>
    <t>51290-2980-0000-0000-0000</t>
  </si>
  <si>
    <t>REF Y AC MEN D MAQ Y OTROS EQUIPOS</t>
  </si>
  <si>
    <t>51310-3110-0000-0000-0000</t>
  </si>
  <si>
    <t>SERVICIO DE ENERGIA ELECTRICA</t>
  </si>
  <si>
    <t>51310-3120-0000-0000-0000</t>
  </si>
  <si>
    <t>SERVICIO DE GAS</t>
  </si>
  <si>
    <t>51310-3130-0000-0000-0000</t>
  </si>
  <si>
    <t>SERVICIO DE AGUA</t>
  </si>
  <si>
    <t>51310-3140-0000-0000-0000</t>
  </si>
  <si>
    <t>SERVICIO TELEFONIA TRADICIONAL</t>
  </si>
  <si>
    <t>51310-3150-0000-0000-0000</t>
  </si>
  <si>
    <t>SERVICIO TELEFONIA CELULAR</t>
  </si>
  <si>
    <t>51310-3170-0000-0000-0000</t>
  </si>
  <si>
    <t>SERV D ACC A INTERNET REDES Y PROC D INF</t>
  </si>
  <si>
    <t>51310-3180-0000-0000-0000</t>
  </si>
  <si>
    <t>SERVICIOS POSTALES</t>
  </si>
  <si>
    <t>51310-3190-0000-0000-0000</t>
  </si>
  <si>
    <t>SERVICIOS INTEGRALES Y OTROS SERVICIOS</t>
  </si>
  <si>
    <t>51320-3220-0000-0000-0000</t>
  </si>
  <si>
    <t>ARRENDAMIENTO DE EDIFICIOS</t>
  </si>
  <si>
    <t>51320-3230-0000-0000-0000</t>
  </si>
  <si>
    <t>ARREND MOB Y EQ DE ADMON EDU Y REC</t>
  </si>
  <si>
    <t>51320-3250-0000-0000-0000</t>
  </si>
  <si>
    <t>ARRENDAMIENTO DE EQUIPO DE TRANSPORTE</t>
  </si>
  <si>
    <t>51320-3290-0000-0000-0000</t>
  </si>
  <si>
    <t>OTROS ARRENDAMIENTOS</t>
  </si>
  <si>
    <t>51330-3310-0000-0000-0000</t>
  </si>
  <si>
    <t>SERV LEGAL D CONTABI AUDIT Y RELACIONA</t>
  </si>
  <si>
    <t>51330-3320-0000-0000-0000</t>
  </si>
  <si>
    <t>SERV D DISEÑO ARQ ING Y ACT RELACIONADA</t>
  </si>
  <si>
    <t>51330-3330-0000-0000-0000</t>
  </si>
  <si>
    <t>SER CONULT ADTIVA Y TEC N TECNOLG D INF</t>
  </si>
  <si>
    <t>51330-3340-0000-0000-0000</t>
  </si>
  <si>
    <t>SERVICIOS DE CAPACITACION</t>
  </si>
  <si>
    <t>51330-3350-0000-0000-0000</t>
  </si>
  <si>
    <t>SERV D INVEST CIENTIFICA Y DESARROLLO</t>
  </si>
  <si>
    <t>51330-3360-0000-0000-0000</t>
  </si>
  <si>
    <t>SERV D APOYO ADMTIVO FOTOCOP E IMPRESIO</t>
  </si>
  <si>
    <t>51330-3380-0000-0000-0000</t>
  </si>
  <si>
    <t>SERVICIOS DE VIGILANCIA</t>
  </si>
  <si>
    <t>51330-3390-0000-0000-0000</t>
  </si>
  <si>
    <t>SERV PROFESIONALES CIENT Y TEC INTEGRAL</t>
  </si>
  <si>
    <t>51340-3410-0000-0000-0000</t>
  </si>
  <si>
    <t>SERVICIOS FINANCIEROS Y BANCARIOS</t>
  </si>
  <si>
    <t>51340-3430-0000-0000-0000</t>
  </si>
  <si>
    <t>SERV D RECAUDACI TRASL Y CUSTODIA DE VAL</t>
  </si>
  <si>
    <t>51340-3440-0000-0000-0000</t>
  </si>
  <si>
    <t>SEG D RESPONSAB PATRIMONIAL Y FIANZAS</t>
  </si>
  <si>
    <t>51340-3450-0000-0000-0000</t>
  </si>
  <si>
    <t>SEGURO DE BIENES PATRIMONIALES</t>
  </si>
  <si>
    <t>51340-3470-0000-0000-0000</t>
  </si>
  <si>
    <t>FLETES Y MANIOBRAS</t>
  </si>
  <si>
    <t>51350-3510-0000-0000-0000</t>
  </si>
  <si>
    <t>CONSERVACION Y MANTTO DE INMUEBLES</t>
  </si>
  <si>
    <t>51350-3520-0000-0000-0000</t>
  </si>
  <si>
    <t>INST REP Y MANT MOB EQ ADMON EDU Y REC</t>
  </si>
  <si>
    <t>51350-3530-0000-0000-0000</t>
  </si>
  <si>
    <t>INST REP Y MANT EQ COMP Y TEC INF</t>
  </si>
  <si>
    <t>51350-3550-0000-0000-0000</t>
  </si>
  <si>
    <t>REP Y MANT DE EQ DE TRANSPORTE</t>
  </si>
  <si>
    <t>51350-3570-0000-0000-0000</t>
  </si>
  <si>
    <t>INST REP Y MANT D MAQ OTROS EQ Y HERRAM</t>
  </si>
  <si>
    <t>51350-3580-0000-0000-0000</t>
  </si>
  <si>
    <t>SERV DE LIMPIEZA Y MANEJO DE DESECHOS</t>
  </si>
  <si>
    <t>51350-3590-0000-0000-0000</t>
  </si>
  <si>
    <t>SERVICIO DE JARDINERIA Y FUMIGACION</t>
  </si>
  <si>
    <t>51360-3610-0000-0000-0000</t>
  </si>
  <si>
    <t>DIF RADIO TV Y OTS D PROG Y ACT GUB</t>
  </si>
  <si>
    <t>51360-3630-0000-0000-0000</t>
  </si>
  <si>
    <t>SER DCREATIV PREPROD DPUBLIC NO INTERNET</t>
  </si>
  <si>
    <t>51360-3640-0000-0000-0000</t>
  </si>
  <si>
    <t>SERVICIOS DE REVELADO DE FOTOGRAFIAS</t>
  </si>
  <si>
    <t>51360-3660-0000-0000-0000</t>
  </si>
  <si>
    <t>SERV D CREACION D CONT A TRAV D INTERNET</t>
  </si>
  <si>
    <t>51360-3690-0000-0000-0000</t>
  </si>
  <si>
    <t>OTROS SERVICIOS DE INFORMACION</t>
  </si>
  <si>
    <t>51370-3710-0000-0000-0000</t>
  </si>
  <si>
    <t>PASAJES AEREOS NACIONALES</t>
  </si>
  <si>
    <t>51370-3720-0000-0000-0000</t>
  </si>
  <si>
    <t>PASAJES TERRESTRES</t>
  </si>
  <si>
    <t>51370-3750-0000-0000-0000</t>
  </si>
  <si>
    <t>VIATICOS EN EL PAIS</t>
  </si>
  <si>
    <t>51370-3760-0000-0000-0000</t>
  </si>
  <si>
    <t>VIATICOS EN EL EXTRANJERO</t>
  </si>
  <si>
    <t>51370-3790-0000-0000-0000</t>
  </si>
  <si>
    <t>OTROS SERVICIOS DE TRASLADO Y HOSPEDAJE</t>
  </si>
  <si>
    <t>51380-3810-0000-0000-0000</t>
  </si>
  <si>
    <t>GASTO DE CEREMONIAL</t>
  </si>
  <si>
    <t>51380-3820-0000-0000-0000</t>
  </si>
  <si>
    <t>GASTOS DE ORDEN SOCIAL Y CULTURAL</t>
  </si>
  <si>
    <t>51380-3830-0000-0000-0000</t>
  </si>
  <si>
    <t>CONGRESOS Y CONVENCIONES</t>
  </si>
  <si>
    <t>51380-3840-0000-0000-0000</t>
  </si>
  <si>
    <t>EXPOSICIONES</t>
  </si>
  <si>
    <t>51380-3850-0000-0000-0000</t>
  </si>
  <si>
    <t>GASTOS DE REPRESENTACION</t>
  </si>
  <si>
    <t>OTROS SERVICIOS GENERALES</t>
  </si>
  <si>
    <t>51390-3920-0000-0000-0000</t>
  </si>
  <si>
    <t>OTROS IMPUESTOS Y DERECHOS</t>
  </si>
  <si>
    <t>51390-3940-0000-0000-0000</t>
  </si>
  <si>
    <t>SENT Y RESOLUCIONES P AUTORIDAD COMPETEN</t>
  </si>
  <si>
    <t>51390-3950-0000-0000-0000</t>
  </si>
  <si>
    <t>PENAS MULTAS ACCES Y ACTUALIZACIONES</t>
  </si>
  <si>
    <t>51390-3960-0000-0000-0000</t>
  </si>
  <si>
    <t>OTROS GASTOS POR RESPONSABILIDADES</t>
  </si>
  <si>
    <t>51390-3980-0000-0000-0000</t>
  </si>
  <si>
    <t>IMPUESTOS SOBRE NÓMINAS</t>
  </si>
  <si>
    <t>51390-3990-0000-0000-0000</t>
  </si>
  <si>
    <t>52110-4140-0000-0000-0000</t>
  </si>
  <si>
    <t>ASIGN PRESUPUESTARIAS A ORGANOS AUTON</t>
  </si>
  <si>
    <t>52220-4240-0000-0000-0000</t>
  </si>
  <si>
    <t>TRANSF A ENTIDADES FEDERATIVAS Y MPOS</t>
  </si>
  <si>
    <t>52220-4250-0000-0000-0000</t>
  </si>
  <si>
    <t>TRANS A FIDEIC DE ENT FED Y MUNICIPIOS</t>
  </si>
  <si>
    <t>52310-4310-0000-0000-0000</t>
  </si>
  <si>
    <t>SUBSIDIOS A LA PRODUCCION</t>
  </si>
  <si>
    <t>52310-4390-0000-0000-0000</t>
  </si>
  <si>
    <t>OTROS SUBSIDIOS</t>
  </si>
  <si>
    <t>AYUDAS SOCIALES A PERSONAS</t>
  </si>
  <si>
    <t>52410-4410-0000-0000-0000</t>
  </si>
  <si>
    <t>52420-4420-0000-0000-0000</t>
  </si>
  <si>
    <t>BECAS Y OTS AYUDAS P PROGRAM DE CAPACIT</t>
  </si>
  <si>
    <t>52430-4430-0000-0000-0000</t>
  </si>
  <si>
    <t>AYUDAS SOCIALES A INSTIT DE ENSEÑANZA</t>
  </si>
  <si>
    <t>52430-4440-0000-0000-0000</t>
  </si>
  <si>
    <t>AYUDAS SOC A ACT CIENTIFICAS O ACADEMICA</t>
  </si>
  <si>
    <t>52430-4450-0000-0000-0000</t>
  </si>
  <si>
    <t>DONATIVOS A INSTIT SIN FINES DE LUCRO</t>
  </si>
  <si>
    <t>PENSIONES</t>
  </si>
  <si>
    <t>52510-4510-0000-0000-0000</t>
  </si>
  <si>
    <t>54110-9210-0000-0000-0000</t>
  </si>
  <si>
    <t>INT D DEUDA INTERNA CON INSTIT D CREDITO</t>
  </si>
  <si>
    <t>55150-5100-0000-0000-0000</t>
  </si>
  <si>
    <t>MOBILIARIO Y EQUIPO DE ADMINISTRACION</t>
  </si>
  <si>
    <t>55150-5200-0000-0000-0000</t>
  </si>
  <si>
    <t>MOBILIARIO EQP EDUCACIONAL Y RECREATIVO</t>
  </si>
  <si>
    <t>55150-5300-0000-0000-0000</t>
  </si>
  <si>
    <t>EQP E INSTRUMENTAL MEDICO Y DE LABORAT</t>
  </si>
  <si>
    <t>55150-5400-0000-0000-0000</t>
  </si>
  <si>
    <t>VEHICULOS Y EQUIPO DE TRANSPORTE</t>
  </si>
  <si>
    <t>55150-5500-0000-0000-0000</t>
  </si>
  <si>
    <t>55150-5600-0000-0000-0000</t>
  </si>
  <si>
    <t>MAQUINARIA OTROS EQUIPOS Y HERRAMIENTAS</t>
  </si>
  <si>
    <t>55160-5700-0000-0000-0000</t>
  </si>
  <si>
    <t>ACTIVOS BIOLOGICOS</t>
  </si>
  <si>
    <t>55170-5900-0000-0000-0000</t>
  </si>
  <si>
    <t>ACTIVOS INTANGIBLES</t>
  </si>
  <si>
    <t>55991-0000-0001-0000-0000</t>
  </si>
  <si>
    <t>GTOS POR BAJA Y ENAJENACIÓN DE ACTIVO F</t>
  </si>
  <si>
    <t>55991-0000-0002-0000-0000</t>
  </si>
  <si>
    <t>GASTOS POR DIFERENCIAS</t>
  </si>
  <si>
    <t>55991-0000-0003-0000-0000</t>
  </si>
  <si>
    <t>GASTOS POR COMPROBACIÓN FIDEICOMISO</t>
  </si>
  <si>
    <t>56110-6110-0000-0000-0000</t>
  </si>
  <si>
    <t>GASTOS POR EDIF HABIT EN BIENES DE DOM P</t>
  </si>
  <si>
    <t>56110-6120-0000-0000-0000</t>
  </si>
  <si>
    <t>GASTOS POR EDIF NO HABIT N BIENS D DOM P</t>
  </si>
  <si>
    <t>56110-6140-0000-0000-0000</t>
  </si>
  <si>
    <t>GASTOS POR DIV D TERRENOS Y DIV D OBRAS</t>
  </si>
  <si>
    <t>56110-6150-0000-0000-0000</t>
  </si>
  <si>
    <t>GASTOS POR CONSTRUCCION DE VIAS DE COMUN</t>
  </si>
  <si>
    <t>56110-6170-0000-0000-0000</t>
  </si>
  <si>
    <t>GASTOS POR INSTALACIONES Y EQUIP EN CONS</t>
  </si>
  <si>
    <t>56110-6190-0000-0000-0000</t>
  </si>
  <si>
    <t>GASTOS POR TRAB D ACAB N EDIFIC Y OTS TR</t>
  </si>
  <si>
    <t>SUELDO BASE DEL PERSONAL DEL SECTOR CENTRAL</t>
  </si>
  <si>
    <t>TRANSFERENCIAS A ENTIDADES</t>
  </si>
  <si>
    <t>31100-0000-0001-0000-0000</t>
  </si>
  <si>
    <t>TRANS P LA ADQ DE BIENES MUEBLES</t>
  </si>
  <si>
    <t>32200-0000-0001-0000-0000</t>
  </si>
  <si>
    <t>PATRIMONIO DE EJERCICIO ANTERIOR</t>
  </si>
  <si>
    <t>32200-0000-0002-0000-0000</t>
  </si>
  <si>
    <t>PATRIMONIO DE EJERCICIOS ANTERIORES</t>
  </si>
  <si>
    <t>11110-0000-0001-0000-0000</t>
  </si>
  <si>
    <t>FONDO FIJO</t>
  </si>
  <si>
    <t>11120-0000-0001-0000-0000</t>
  </si>
  <si>
    <t>CUENTAS HSBC</t>
  </si>
  <si>
    <t>11120-0000-0002-0000-0000</t>
  </si>
  <si>
    <t>CUENTAS BANORTE</t>
  </si>
  <si>
    <t>11120-0000-0003-0000-0000</t>
  </si>
  <si>
    <t>CUENTAS BANAMEX</t>
  </si>
  <si>
    <t>11120-0000-0004-0000-0000</t>
  </si>
  <si>
    <t>CUENTAS BBVA BANCOMER</t>
  </si>
  <si>
    <t>11120-0000-0005-0000-0000</t>
  </si>
  <si>
    <t>CUENTAS BAJIO</t>
  </si>
  <si>
    <t>11120-0000-0006-0000-0000</t>
  </si>
  <si>
    <t>CUENTAS SCOTIABANK</t>
  </si>
  <si>
    <t>11120-0000-0007-0000-0000</t>
  </si>
  <si>
    <t>CUENTAS SANTANDER SERFIN</t>
  </si>
  <si>
    <t>11120-0000-0008-0000-0000</t>
  </si>
  <si>
    <t>CUENTAS INTERACCIONES</t>
  </si>
  <si>
    <t>11120-0000-0009-0000-0000</t>
  </si>
  <si>
    <t>CUENTAS BANREGIO</t>
  </si>
  <si>
    <t>Refinanciamiento</t>
  </si>
  <si>
    <t>Banamex</t>
  </si>
  <si>
    <t>S/N</t>
  </si>
  <si>
    <t>Pagarés</t>
  </si>
  <si>
    <t>TIIE + .70</t>
  </si>
  <si>
    <t>36/180</t>
  </si>
  <si>
    <t>6/12</t>
  </si>
  <si>
    <t>249/14</t>
  </si>
  <si>
    <t>12 MESES</t>
  </si>
  <si>
    <t>S/A</t>
  </si>
  <si>
    <t xml:space="preserve">Part. Federales </t>
  </si>
  <si>
    <t>Credito Bancario</t>
  </si>
  <si>
    <t>Financiamiento</t>
  </si>
  <si>
    <t>Obra Pública Productiva</t>
  </si>
  <si>
    <t xml:space="preserve">Banobras </t>
  </si>
  <si>
    <t>TIIE + .94</t>
  </si>
  <si>
    <t>35/240</t>
  </si>
  <si>
    <t>248/14</t>
  </si>
  <si>
    <t xml:space="preserve">24 MESES </t>
  </si>
  <si>
    <t>Contrato nuevo</t>
  </si>
  <si>
    <t>Banorte</t>
  </si>
  <si>
    <t>TIIE + .68</t>
  </si>
  <si>
    <t>34/240</t>
  </si>
  <si>
    <t>250/14</t>
  </si>
  <si>
    <t>43300-0000-0000-0000-0000</t>
  </si>
  <si>
    <t>DISMIN D EXCE D EST P PERD O DET U OBSOL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</si>
</sst>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sz val="8.5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04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4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1" xfId="3" applyFont="1" applyFill="1" applyBorder="1" applyAlignment="1">
      <alignment horizontal="center" vertical="center" wrapText="1"/>
    </xf>
    <xf numFmtId="0" fontId="13" fillId="0" borderId="23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7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23" xfId="4" applyFont="1" applyFill="1" applyBorder="1"/>
    <xf numFmtId="0" fontId="13" fillId="0" borderId="22" xfId="3" applyFont="1" applyFill="1" applyBorder="1" applyAlignment="1">
      <alignment horizontal="left" vertical="center" wrapText="1"/>
    </xf>
    <xf numFmtId="4" fontId="13" fillId="0" borderId="22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9" xfId="0" applyNumberFormat="1" applyFont="1" applyFill="1" applyBorder="1" applyAlignment="1">
      <alignment horizontal="right" wrapText="1"/>
    </xf>
    <xf numFmtId="4" fontId="13" fillId="3" borderId="30" xfId="0" applyNumberFormat="1" applyFont="1" applyFill="1" applyBorder="1" applyAlignment="1">
      <alignment wrapText="1"/>
    </xf>
    <xf numFmtId="4" fontId="13" fillId="3" borderId="30" xfId="0" applyNumberFormat="1" applyFont="1" applyFill="1" applyBorder="1" applyAlignment="1">
      <alignment horizontal="right" wrapText="1"/>
    </xf>
    <xf numFmtId="0" fontId="13" fillId="3" borderId="22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31" xfId="0" applyNumberFormat="1" applyFont="1" applyFill="1" applyBorder="1" applyAlignment="1">
      <alignment wrapText="1"/>
    </xf>
    <xf numFmtId="49" fontId="9" fillId="0" borderId="23" xfId="0" applyNumberFormat="1" applyFont="1" applyFill="1" applyBorder="1" applyAlignment="1">
      <alignment wrapText="1"/>
    </xf>
    <xf numFmtId="4" fontId="13" fillId="3" borderId="22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3" xfId="0" applyNumberFormat="1" applyFont="1" applyFill="1" applyBorder="1" applyAlignment="1">
      <alignment wrapText="1"/>
    </xf>
    <xf numFmtId="0" fontId="13" fillId="3" borderId="23" xfId="0" applyFont="1" applyFill="1" applyBorder="1" applyAlignment="1">
      <alignment wrapText="1"/>
    </xf>
    <xf numFmtId="4" fontId="9" fillId="0" borderId="23" xfId="0" applyNumberFormat="1" applyFont="1" applyFill="1" applyBorder="1" applyAlignment="1">
      <alignment wrapText="1"/>
    </xf>
    <xf numFmtId="49" fontId="13" fillId="2" borderId="23" xfId="1" applyNumberFormat="1" applyFont="1" applyFill="1" applyBorder="1" applyAlignment="1">
      <alignment horizontal="center" vertical="center" wrapText="1"/>
    </xf>
    <xf numFmtId="4" fontId="13" fillId="2" borderId="23" xfId="1" applyNumberFormat="1" applyFont="1" applyFill="1" applyBorder="1" applyAlignment="1">
      <alignment horizontal="center" vertical="center" wrapText="1"/>
    </xf>
    <xf numFmtId="0" fontId="13" fillId="2" borderId="2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1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3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3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2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7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3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3" xfId="0" applyFont="1" applyBorder="1" applyAlignment="1"/>
    <xf numFmtId="0" fontId="13" fillId="2" borderId="23" xfId="0" applyFont="1" applyFill="1" applyBorder="1" applyAlignment="1">
      <alignment horizontal="center" vertical="center" wrapText="1"/>
    </xf>
    <xf numFmtId="0" fontId="13" fillId="0" borderId="26" xfId="0" applyFont="1" applyBorder="1" applyAlignment="1"/>
    <xf numFmtId="4" fontId="13" fillId="0" borderId="26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3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9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9" fillId="0" borderId="29" xfId="1" applyNumberFormat="1" applyFont="1" applyFill="1" applyBorder="1" applyAlignment="1">
      <alignment wrapText="1"/>
    </xf>
    <xf numFmtId="49" fontId="9" fillId="0" borderId="29" xfId="0" applyNumberFormat="1" applyFont="1" applyFill="1" applyBorder="1" applyAlignment="1">
      <alignment wrapText="1"/>
    </xf>
    <xf numFmtId="4" fontId="13" fillId="3" borderId="30" xfId="1" applyNumberFormat="1" applyFont="1" applyFill="1" applyBorder="1" applyAlignment="1">
      <alignment wrapText="1"/>
    </xf>
    <xf numFmtId="0" fontId="13" fillId="3" borderId="33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4" xfId="0" applyNumberFormat="1" applyFont="1" applyFill="1" applyBorder="1" applyAlignment="1">
      <alignment wrapText="1"/>
    </xf>
    <xf numFmtId="0" fontId="13" fillId="3" borderId="31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3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2" xfId="0" applyFont="1" applyFill="1" applyBorder="1" applyAlignment="1">
      <alignment horizontal="left"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13" fillId="2" borderId="21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1" xfId="7" applyNumberFormat="1" applyFont="1" applyFill="1" applyBorder="1" applyAlignment="1">
      <alignment wrapText="1"/>
    </xf>
    <xf numFmtId="2" fontId="13" fillId="2" borderId="21" xfId="1" applyNumberFormat="1" applyFont="1" applyFill="1" applyBorder="1" applyAlignment="1">
      <alignment horizontal="center" vertical="center" wrapText="1"/>
    </xf>
    <xf numFmtId="2" fontId="13" fillId="2" borderId="23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9" xfId="0" applyNumberFormat="1" applyFont="1" applyFill="1" applyBorder="1" applyAlignment="1">
      <alignment wrapText="1"/>
    </xf>
    <xf numFmtId="4" fontId="13" fillId="2" borderId="23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6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4" fontId="13" fillId="3" borderId="27" xfId="0" applyNumberFormat="1" applyFont="1" applyFill="1" applyBorder="1" applyAlignment="1">
      <alignment horizontal="right"/>
    </xf>
    <xf numFmtId="0" fontId="20" fillId="3" borderId="23" xfId="0" applyFont="1" applyFill="1" applyBorder="1" applyAlignment="1">
      <alignment wrapText="1"/>
    </xf>
    <xf numFmtId="10" fontId="9" fillId="0" borderId="23" xfId="0" applyNumberFormat="1" applyFont="1" applyFill="1" applyBorder="1" applyAlignment="1">
      <alignment horizontal="right"/>
    </xf>
    <xf numFmtId="4" fontId="9" fillId="0" borderId="27" xfId="0" applyNumberFormat="1" applyFont="1" applyFill="1" applyBorder="1" applyAlignment="1">
      <alignment horizontal="right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5" xfId="0" applyNumberFormat="1" applyFont="1" applyFill="1" applyBorder="1" applyAlignment="1">
      <alignment horizontal="right"/>
    </xf>
    <xf numFmtId="0" fontId="3" fillId="0" borderId="36" xfId="3" applyFont="1" applyBorder="1" applyAlignment="1">
      <alignment vertical="top" wrapText="1"/>
    </xf>
    <xf numFmtId="0" fontId="3" fillId="0" borderId="36" xfId="3" applyNumberFormat="1" applyFont="1" applyFill="1" applyBorder="1" applyAlignment="1">
      <alignment horizontal="center" vertical="top"/>
    </xf>
    <xf numFmtId="4" fontId="9" fillId="0" borderId="24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 wrapText="1"/>
    </xf>
    <xf numFmtId="0" fontId="9" fillId="7" borderId="23" xfId="0" quotePrefix="1" applyFont="1" applyFill="1" applyBorder="1" applyAlignment="1">
      <alignment wrapText="1"/>
    </xf>
    <xf numFmtId="0" fontId="9" fillId="7" borderId="23" xfId="0" applyFont="1" applyFill="1" applyBorder="1" applyAlignment="1">
      <alignment wrapText="1"/>
    </xf>
    <xf numFmtId="4" fontId="9" fillId="7" borderId="23" xfId="0" applyNumberFormat="1" applyFont="1" applyFill="1" applyBorder="1" applyAlignment="1">
      <alignment wrapText="1"/>
    </xf>
    <xf numFmtId="49" fontId="13" fillId="0" borderId="31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7" borderId="23" xfId="0" quotePrefix="1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 wrapText="1"/>
    </xf>
    <xf numFmtId="4" fontId="9" fillId="7" borderId="23" xfId="0" applyNumberFormat="1" applyFont="1" applyFill="1" applyBorder="1" applyAlignment="1">
      <alignment vertical="center" wrapText="1"/>
    </xf>
    <xf numFmtId="0" fontId="9" fillId="7" borderId="23" xfId="0" quotePrefix="1" applyFont="1" applyFill="1" applyBorder="1" applyAlignment="1">
      <alignment horizontal="left" vertical="center" wrapText="1"/>
    </xf>
    <xf numFmtId="0" fontId="9" fillId="7" borderId="23" xfId="0" applyFont="1" applyFill="1" applyBorder="1" applyAlignment="1">
      <alignment horizontal="left" vertical="center" wrapText="1"/>
    </xf>
    <xf numFmtId="4" fontId="9" fillId="7" borderId="23" xfId="0" applyNumberFormat="1" applyFont="1" applyFill="1" applyBorder="1" applyAlignment="1">
      <alignment horizontal="right" vertical="center" wrapText="1"/>
    </xf>
    <xf numFmtId="9" fontId="9" fillId="0" borderId="1" xfId="8" applyFont="1" applyBorder="1" applyAlignment="1">
      <alignment wrapText="1"/>
    </xf>
    <xf numFmtId="9" fontId="9" fillId="0" borderId="1" xfId="8" applyFont="1" applyFill="1" applyBorder="1" applyAlignment="1">
      <alignment horizontal="center" vertical="center" wrapText="1"/>
    </xf>
    <xf numFmtId="0" fontId="9" fillId="0" borderId="23" xfId="0" quotePrefix="1" applyFont="1" applyFill="1" applyBorder="1" applyAlignment="1">
      <alignment wrapText="1"/>
    </xf>
    <xf numFmtId="4" fontId="9" fillId="0" borderId="1" xfId="1" applyNumberFormat="1" applyFont="1" applyFill="1" applyBorder="1" applyAlignment="1">
      <alignment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29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13" fillId="3" borderId="23" xfId="8" applyFont="1" applyFill="1" applyBorder="1" applyAlignment="1">
      <alignment wrapText="1"/>
    </xf>
    <xf numFmtId="9" fontId="13" fillId="3" borderId="27" xfId="8" applyFont="1" applyFill="1" applyBorder="1" applyAlignment="1">
      <alignment horizontal="right"/>
    </xf>
    <xf numFmtId="4" fontId="13" fillId="0" borderId="24" xfId="0" applyNumberFormat="1" applyFont="1" applyFill="1" applyBorder="1" applyAlignment="1">
      <alignment horizontal="right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43" fontId="23" fillId="0" borderId="1" xfId="1" applyFont="1" applyBorder="1" applyAlignment="1" applyProtection="1">
      <alignment vertical="center" wrapText="1"/>
      <protection locked="0"/>
    </xf>
    <xf numFmtId="43" fontId="24" fillId="0" borderId="1" xfId="1" applyNumberFormat="1" applyFont="1" applyFill="1" applyBorder="1" applyAlignment="1" applyProtection="1">
      <alignment vertical="center" wrapText="1"/>
      <protection locked="0"/>
    </xf>
    <xf numFmtId="43" fontId="24" fillId="0" borderId="1" xfId="1" applyNumberFormat="1" applyFont="1" applyBorder="1" applyAlignment="1" applyProtection="1">
      <alignment vertical="center" wrapText="1"/>
      <protection locked="0"/>
    </xf>
    <xf numFmtId="165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23" fillId="0" borderId="3" xfId="1" applyFont="1" applyBorder="1" applyAlignment="1" applyProtection="1">
      <alignment vertical="center" wrapText="1"/>
      <protection locked="0"/>
    </xf>
    <xf numFmtId="8" fontId="24" fillId="0" borderId="1" xfId="1" applyNumberFormat="1" applyFont="1" applyFill="1" applyBorder="1" applyAlignment="1" applyProtection="1">
      <alignment vertical="center" wrapText="1"/>
      <protection locked="0"/>
    </xf>
    <xf numFmtId="44" fontId="24" fillId="0" borderId="1" xfId="9" applyFont="1" applyFill="1" applyBorder="1" applyAlignment="1" applyProtection="1">
      <alignment vertical="center" wrapText="1"/>
      <protection locked="0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15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44" fontId="24" fillId="0" borderId="1" xfId="1" applyNumberFormat="1" applyFont="1" applyFill="1" applyBorder="1" applyAlignment="1" applyProtection="1">
      <alignment vertical="center" wrapText="1"/>
      <protection locked="0"/>
    </xf>
    <xf numFmtId="0" fontId="3" fillId="0" borderId="0" xfId="3" applyFont="1" applyBorder="1" applyAlignment="1" applyProtection="1">
      <alignment vertical="top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9" fontId="9" fillId="0" borderId="0" xfId="0" applyNumberFormat="1" applyFont="1" applyBorder="1"/>
    <xf numFmtId="4" fontId="9" fillId="7" borderId="3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43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164" fontId="2" fillId="0" borderId="12" xfId="1" applyNumberFormat="1" applyFont="1" applyBorder="1" applyAlignment="1" applyProtection="1">
      <alignment horizontal="center" vertical="top" wrapText="1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6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10">
    <cellStyle name="Millares 2" xfId="1"/>
    <cellStyle name="Moneda" xfId="9" builtinId="4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426721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249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hurtado/Desktop/RESPALDO%20RAMSES%20Y%20OTROS/daniel.hurtado/Documents/9.%20Cuenta%20P&#250;blica/2017/1.%20Cuenta%20P&#250;blica%201%20trimestre/3.%20Formatos/ASEG/Inf,%20financiera/0319_NOTDYM_1701_MLEO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-01"/>
      <sheetName val="ESF-02 "/>
      <sheetName val="ESF-03"/>
      <sheetName val="ESF-04"/>
      <sheetName val="ESF-05"/>
      <sheetName val="ESF-06 "/>
      <sheetName val="ESF-07"/>
      <sheetName val="ESF-08"/>
      <sheetName val="ESF-09"/>
      <sheetName val="ESF-10"/>
      <sheetName val="ESF-11"/>
      <sheetName val="ESF-12 "/>
      <sheetName val="ESF-13"/>
      <sheetName val="ESF-14"/>
      <sheetName val="ESF-15"/>
      <sheetName val="EA-01"/>
      <sheetName val="EA-02"/>
      <sheetName val="EA-03"/>
      <sheetName val="VHP-01"/>
      <sheetName val="VHP-02"/>
      <sheetName val="EFE-01  "/>
      <sheetName val="EFE-02"/>
      <sheetName val="EFE-03"/>
      <sheetName val="Conciliacion_Ig"/>
      <sheetName val="Conciliacion_Eg"/>
      <sheetName val="Memoria"/>
    </sheetNames>
    <sheetDataSet>
      <sheetData sheetId="0"/>
      <sheetData sheetId="1"/>
      <sheetData sheetId="2">
        <row r="20">
          <cell r="A20" t="str">
            <v>11240-0000-0004-0002-0000</v>
          </cell>
          <cell r="B20" t="str">
            <v>ARRENDAMIENTO DE BIENES MUNICIPALES</v>
          </cell>
          <cell r="C20">
            <v>1281719.72</v>
          </cell>
          <cell r="D20">
            <v>1625928.1</v>
          </cell>
          <cell r="E20">
            <v>333564.2</v>
          </cell>
          <cell r="F20">
            <v>75459.399999999994</v>
          </cell>
          <cell r="G20">
            <v>43500</v>
          </cell>
          <cell r="H20">
            <v>0</v>
          </cell>
        </row>
        <row r="21">
          <cell r="A21" t="str">
            <v>11240-0000-0005-0001-0000</v>
          </cell>
          <cell r="B21" t="str">
            <v>MULTAS TRÁNSITO</v>
          </cell>
          <cell r="C21">
            <v>2030.36</v>
          </cell>
          <cell r="D21">
            <v>479.78</v>
          </cell>
          <cell r="E21">
            <v>1234.3</v>
          </cell>
          <cell r="F21">
            <v>1314.62</v>
          </cell>
          <cell r="G21">
            <v>204.6</v>
          </cell>
          <cell r="H21">
            <v>0</v>
          </cell>
        </row>
        <row r="22">
          <cell r="A22" t="str">
            <v>11240-0000-0005-0002-0000</v>
          </cell>
          <cell r="B22" t="str">
            <v>MULTAS TRÁNSITO (PAE)</v>
          </cell>
          <cell r="C22">
            <v>3642.75</v>
          </cell>
          <cell r="D22">
            <v>3981.45</v>
          </cell>
          <cell r="E22">
            <v>748.06</v>
          </cell>
          <cell r="F22">
            <v>405.05</v>
          </cell>
          <cell r="G22">
            <v>-403.72</v>
          </cell>
          <cell r="H22">
            <v>0</v>
          </cell>
        </row>
        <row r="23">
          <cell r="A23" t="str">
            <v>11240-0000-0005-0003-0000</v>
          </cell>
          <cell r="B23" t="str">
            <v>MULTAS DE TRANSPORTE PUBLICO</v>
          </cell>
          <cell r="C23">
            <v>4302.93</v>
          </cell>
          <cell r="D23">
            <v>0</v>
          </cell>
          <cell r="E23">
            <v>0</v>
          </cell>
          <cell r="F23">
            <v>2514.96</v>
          </cell>
          <cell r="G23">
            <v>0</v>
          </cell>
          <cell r="H23">
            <v>0</v>
          </cell>
        </row>
        <row r="24">
          <cell r="A24" t="str">
            <v>11240-0000-0005-0004-0000</v>
          </cell>
          <cell r="B24" t="str">
            <v>MULTAS DE TRANSPORTE (PAE)</v>
          </cell>
          <cell r="C24">
            <v>4747.6000000000004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11240-0000-0005-0009-0000</v>
          </cell>
          <cell r="B25" t="str">
            <v>MULTAS FISCALIZACIÓN</v>
          </cell>
          <cell r="C25">
            <v>12063.72</v>
          </cell>
          <cell r="D25">
            <v>3471.18</v>
          </cell>
          <cell r="E25">
            <v>11459.55</v>
          </cell>
          <cell r="F25">
            <v>8817.5300000000007</v>
          </cell>
          <cell r="G25">
            <v>26245.360000000001</v>
          </cell>
          <cell r="H25">
            <v>0</v>
          </cell>
        </row>
        <row r="26">
          <cell r="A26" t="str">
            <v>11240-0000-0005-0010-0000</v>
          </cell>
          <cell r="B26" t="str">
            <v>MULTAS FISCALIZACIÓN (PAE)</v>
          </cell>
          <cell r="C26">
            <v>6641.51</v>
          </cell>
          <cell r="D26">
            <v>7234.5</v>
          </cell>
          <cell r="E26">
            <v>5073.6499999999996</v>
          </cell>
          <cell r="F26">
            <v>16586.919999999998</v>
          </cell>
          <cell r="G26">
            <v>20017.5</v>
          </cell>
          <cell r="H26">
            <v>0</v>
          </cell>
        </row>
        <row r="27">
          <cell r="A27" t="str">
            <v>11240-0000-0005-0015-0000</v>
          </cell>
          <cell r="B27" t="str">
            <v>MULTAS ECOLOGÍA</v>
          </cell>
          <cell r="C27">
            <v>1168.6400000000001</v>
          </cell>
          <cell r="D27">
            <v>3936.31</v>
          </cell>
          <cell r="E27">
            <v>0</v>
          </cell>
          <cell r="F27">
            <v>1594.26</v>
          </cell>
          <cell r="G27">
            <v>3662.34</v>
          </cell>
          <cell r="H27">
            <v>0</v>
          </cell>
        </row>
        <row r="28">
          <cell r="A28" t="str">
            <v>11240-0000-0005-0016-0000</v>
          </cell>
          <cell r="B28" t="str">
            <v>MULTAS ECOLOGÍA (PAE)</v>
          </cell>
          <cell r="C28">
            <v>12983.83</v>
          </cell>
          <cell r="D28">
            <v>8662.56</v>
          </cell>
          <cell r="E28">
            <v>11639</v>
          </cell>
          <cell r="F28">
            <v>15194.76</v>
          </cell>
          <cell r="G28">
            <v>-1216.6500000000001</v>
          </cell>
          <cell r="H28">
            <v>0</v>
          </cell>
        </row>
        <row r="29">
          <cell r="A29" t="str">
            <v>11240-0000-0005-0020-0000</v>
          </cell>
          <cell r="B29" t="str">
            <v>MULTAS VERIFICACIÓN NORMATIVA</v>
          </cell>
          <cell r="C29">
            <v>9266.92</v>
          </cell>
          <cell r="D29">
            <v>33577.17</v>
          </cell>
          <cell r="E29">
            <v>12493.42</v>
          </cell>
          <cell r="F29">
            <v>984.67</v>
          </cell>
          <cell r="G29">
            <v>19763.43</v>
          </cell>
          <cell r="H29">
            <v>0</v>
          </cell>
        </row>
        <row r="30">
          <cell r="A30" t="str">
            <v>11240-0000-0005-0021-0000</v>
          </cell>
          <cell r="B30" t="str">
            <v>MULTAS VERIFICACIÓN NORMATIVA (PAE)</v>
          </cell>
          <cell r="C30">
            <v>31247.3</v>
          </cell>
          <cell r="D30">
            <v>59405.15</v>
          </cell>
          <cell r="E30">
            <v>1062.82</v>
          </cell>
          <cell r="F30">
            <v>9524.2199999999993</v>
          </cell>
          <cell r="G30">
            <v>0</v>
          </cell>
          <cell r="H30">
            <v>0</v>
          </cell>
        </row>
        <row r="31">
          <cell r="A31" t="str">
            <v>11240-0000-0005-0030-0000</v>
          </cell>
          <cell r="B31" t="str">
            <v>MULTAS POR INCUMPLIMIENTO DE CONTRATOS</v>
          </cell>
          <cell r="C31">
            <v>147700</v>
          </cell>
          <cell r="D31">
            <v>147700</v>
          </cell>
          <cell r="E31">
            <v>147700</v>
          </cell>
          <cell r="F31">
            <v>147700</v>
          </cell>
          <cell r="G31">
            <v>147700</v>
          </cell>
          <cell r="H31">
            <v>0</v>
          </cell>
        </row>
      </sheetData>
      <sheetData sheetId="3"/>
      <sheetData sheetId="4"/>
      <sheetData sheetId="5"/>
      <sheetData sheetId="6"/>
      <sheetData sheetId="7"/>
      <sheetData sheetId="8">
        <row r="82">
          <cell r="A82" t="str">
            <v>12630-0000-5110-0000-0000</v>
          </cell>
          <cell r="B82" t="str">
            <v>MUEBLES DE OFICINA Y ESTANTERIA</v>
          </cell>
          <cell r="C82">
            <v>28483629.809999999</v>
          </cell>
          <cell r="D82">
            <v>29053177.02</v>
          </cell>
          <cell r="E82">
            <v>569547.21000000089</v>
          </cell>
          <cell r="F82">
            <v>0</v>
          </cell>
          <cell r="G82" t="str">
            <v>LÍNEA RECTA</v>
          </cell>
          <cell r="H82">
            <v>0.1</v>
          </cell>
        </row>
        <row r="83">
          <cell r="A83" t="str">
            <v>12630-0000-5120-0000-0000</v>
          </cell>
          <cell r="B83" t="str">
            <v>MUEB EXCEPTO DE OFIC Y ESTANTE</v>
          </cell>
          <cell r="C83">
            <v>93329.93</v>
          </cell>
          <cell r="D83">
            <v>101575.19</v>
          </cell>
          <cell r="E83">
            <v>8245.2600000000093</v>
          </cell>
          <cell r="F83">
            <v>0</v>
          </cell>
          <cell r="G83" t="str">
            <v>LÍNEA RECTA</v>
          </cell>
          <cell r="H83">
            <v>0.1</v>
          </cell>
        </row>
        <row r="84">
          <cell r="A84" t="str">
            <v>12630-0000-5130-0000-0000</v>
          </cell>
          <cell r="B84" t="str">
            <v>BIENES ARTÍSTICOS, CULTURALES Y CIENTÍFI</v>
          </cell>
          <cell r="C84">
            <v>321024.59999999998</v>
          </cell>
          <cell r="D84">
            <v>344752.32</v>
          </cell>
          <cell r="E84">
            <v>23727.72000000003</v>
          </cell>
          <cell r="F84">
            <v>0</v>
          </cell>
          <cell r="G84" t="str">
            <v>LÍNEA RECTA</v>
          </cell>
          <cell r="H84">
            <v>0.1</v>
          </cell>
        </row>
        <row r="85">
          <cell r="A85" t="str">
            <v>12630-0000-5150-0000-0000</v>
          </cell>
          <cell r="B85" t="str">
            <v>EQUIPO DE CÓMPUTO Y DE TI</v>
          </cell>
          <cell r="C85">
            <v>88876589.340000004</v>
          </cell>
          <cell r="D85">
            <v>91387641.909999996</v>
          </cell>
          <cell r="E85">
            <v>2511052.5699999928</v>
          </cell>
          <cell r="F85">
            <v>0</v>
          </cell>
          <cell r="G85" t="str">
            <v>LÍNEA RECTA</v>
          </cell>
          <cell r="H85">
            <v>0.33300000000000002</v>
          </cell>
        </row>
        <row r="86">
          <cell r="A86" t="str">
            <v>12630-0000-5190-0000-0000</v>
          </cell>
          <cell r="B86" t="str">
            <v>OTROS MOBILIARIOS Y EQUIPOS DE ADMON</v>
          </cell>
          <cell r="C86">
            <v>2267636.67</v>
          </cell>
          <cell r="D86">
            <v>2557017.38</v>
          </cell>
          <cell r="E86">
            <v>289380.70999999996</v>
          </cell>
          <cell r="F86">
            <v>0</v>
          </cell>
          <cell r="G86" t="str">
            <v>LÍNEA RECTA</v>
          </cell>
          <cell r="H86">
            <v>0.1</v>
          </cell>
        </row>
        <row r="87">
          <cell r="A87" t="str">
            <v>12630-0000-5210-0000-0000</v>
          </cell>
          <cell r="B87" t="str">
            <v>EQUIPOS Y APARATOS AUDIOVISUALES</v>
          </cell>
          <cell r="C87">
            <v>24101.47</v>
          </cell>
          <cell r="D87">
            <v>27399.1</v>
          </cell>
          <cell r="E87">
            <v>3297.6299999999974</v>
          </cell>
          <cell r="F87">
            <v>0</v>
          </cell>
          <cell r="G87" t="str">
            <v>LÍNEA RECTA</v>
          </cell>
          <cell r="H87">
            <v>0.33300000000000002</v>
          </cell>
        </row>
        <row r="88">
          <cell r="A88" t="str">
            <v>12630-0000-5220-0000-0000</v>
          </cell>
          <cell r="B88" t="str">
            <v>APARATOS DEPORTIVOS</v>
          </cell>
          <cell r="C88">
            <v>989457.17</v>
          </cell>
          <cell r="D88">
            <v>1000421.9</v>
          </cell>
          <cell r="E88">
            <v>10964.729999999981</v>
          </cell>
          <cell r="F88">
            <v>0</v>
          </cell>
          <cell r="G88" t="str">
            <v>LÍNEA RECTA</v>
          </cell>
          <cell r="H88">
            <v>0.2</v>
          </cell>
        </row>
        <row r="89">
          <cell r="A89" t="str">
            <v>12630-0000-5230-0000-0000</v>
          </cell>
          <cell r="B89" t="str">
            <v>CAMARAS FOTOGRAFICAS Y DE VIDEO</v>
          </cell>
          <cell r="C89">
            <v>5913852.6399999997</v>
          </cell>
          <cell r="D89">
            <v>5917469.3300000001</v>
          </cell>
          <cell r="E89">
            <v>3616.6900000004098</v>
          </cell>
          <cell r="F89">
            <v>0</v>
          </cell>
          <cell r="G89" t="str">
            <v>LÍNEA RECTA</v>
          </cell>
          <cell r="H89">
            <v>0.33300000000000002</v>
          </cell>
        </row>
        <row r="90">
          <cell r="A90" t="str">
            <v>12630-0000-5290-0000-0000</v>
          </cell>
          <cell r="B90" t="str">
            <v>OTRO MOB Y EQPO EDUCACIONAL Y RECREATIVO</v>
          </cell>
          <cell r="C90">
            <v>428211.93</v>
          </cell>
          <cell r="D90">
            <v>443346.89</v>
          </cell>
          <cell r="E90">
            <v>15134.960000000021</v>
          </cell>
          <cell r="F90">
            <v>0</v>
          </cell>
          <cell r="G90" t="str">
            <v>LÍNEA RECTA</v>
          </cell>
          <cell r="H90">
            <v>0.2</v>
          </cell>
        </row>
        <row r="91">
          <cell r="A91" t="str">
            <v>12630-0000-5310-0000-0000</v>
          </cell>
          <cell r="B91" t="str">
            <v>EQUIPO MEDICO Y DE LABORATORIO</v>
          </cell>
          <cell r="C91">
            <v>386762.26</v>
          </cell>
          <cell r="D91">
            <v>432152.69</v>
          </cell>
          <cell r="E91">
            <v>45390.429999999993</v>
          </cell>
          <cell r="F91">
            <v>0</v>
          </cell>
          <cell r="G91" t="str">
            <v>LÍNEA RECTA</v>
          </cell>
          <cell r="H91">
            <v>0.2</v>
          </cell>
        </row>
        <row r="92">
          <cell r="A92" t="str">
            <v>12630-0000-5320-0000-0000</v>
          </cell>
          <cell r="B92" t="str">
            <v>INSTRUMENTAL MEDICO Y DE LABORATORIO</v>
          </cell>
          <cell r="C92">
            <v>382330.11</v>
          </cell>
          <cell r="D92">
            <v>385323.87</v>
          </cell>
          <cell r="E92">
            <v>2993.7600000000093</v>
          </cell>
          <cell r="F92">
            <v>0</v>
          </cell>
          <cell r="G92" t="str">
            <v>LÍNEA RECTA</v>
          </cell>
          <cell r="H92">
            <v>0.2</v>
          </cell>
        </row>
        <row r="93">
          <cell r="A93" t="str">
            <v>12630-0000-5410-0000-0000</v>
          </cell>
          <cell r="B93" t="str">
            <v>AUTOMOVILES Y EQUIPO TERRESTRE</v>
          </cell>
          <cell r="C93">
            <v>472398757.02999997</v>
          </cell>
          <cell r="D93">
            <v>486080462.93000001</v>
          </cell>
          <cell r="E93">
            <v>13681705.900000036</v>
          </cell>
          <cell r="F93">
            <v>0</v>
          </cell>
          <cell r="G93" t="str">
            <v>LÍNEA RECTA</v>
          </cell>
          <cell r="H93">
            <v>0.2</v>
          </cell>
        </row>
        <row r="94">
          <cell r="A94" t="str">
            <v>12630-0000-5420-0000-0000</v>
          </cell>
          <cell r="B94" t="str">
            <v>CARROCERIAS Y REMOLQUES</v>
          </cell>
          <cell r="C94">
            <v>11336273.93</v>
          </cell>
          <cell r="D94">
            <v>11764850.859999999</v>
          </cell>
          <cell r="E94">
            <v>428576.9299999997</v>
          </cell>
          <cell r="F94">
            <v>0</v>
          </cell>
          <cell r="G94" t="str">
            <v>LÍNEA RECTA</v>
          </cell>
          <cell r="H94">
            <v>0.2</v>
          </cell>
        </row>
        <row r="95">
          <cell r="A95" t="str">
            <v>12630-0000-5430-0000-0000</v>
          </cell>
          <cell r="B95" t="str">
            <v>EQUIPO AEROESPACIAL</v>
          </cell>
          <cell r="C95">
            <v>9688259.0700000003</v>
          </cell>
          <cell r="D95">
            <v>9728275.8599999994</v>
          </cell>
          <cell r="E95">
            <v>40016.789999999106</v>
          </cell>
          <cell r="F95">
            <v>0</v>
          </cell>
          <cell r="G95" t="str">
            <v>LÍNEA RECTA</v>
          </cell>
          <cell r="H95">
            <v>0.2</v>
          </cell>
        </row>
        <row r="96">
          <cell r="A96" t="str">
            <v>12630-0000-5450-0000-0000</v>
          </cell>
          <cell r="B96" t="str">
            <v>EMBARCACIONES</v>
          </cell>
          <cell r="C96">
            <v>77389</v>
          </cell>
          <cell r="D96">
            <v>77389</v>
          </cell>
          <cell r="E96">
            <v>0</v>
          </cell>
          <cell r="F96">
            <v>0</v>
          </cell>
          <cell r="G96" t="str">
            <v>LÍNEA RECTA</v>
          </cell>
          <cell r="H96">
            <v>0.2</v>
          </cell>
        </row>
        <row r="97">
          <cell r="A97" t="str">
            <v>12630-0000-5490-0000-0000</v>
          </cell>
          <cell r="B97" t="str">
            <v>OTROS EQUIPOS DE TRANSPORTE</v>
          </cell>
          <cell r="C97">
            <v>22610308.670000002</v>
          </cell>
          <cell r="D97">
            <v>23251765.559999999</v>
          </cell>
          <cell r="E97">
            <v>641456.88999999687</v>
          </cell>
          <cell r="F97">
            <v>0</v>
          </cell>
          <cell r="G97" t="str">
            <v>LÍNEA RECTA</v>
          </cell>
          <cell r="H97">
            <v>0.2</v>
          </cell>
        </row>
        <row r="98">
          <cell r="A98" t="str">
            <v>12630-0000-5510-0000-0000</v>
          </cell>
          <cell r="B98" t="str">
            <v>EQUIPO DE DEFENSA Y SEGURIDAD</v>
          </cell>
          <cell r="C98">
            <v>63763773.280000001</v>
          </cell>
          <cell r="D98">
            <v>65076796.939999998</v>
          </cell>
          <cell r="E98">
            <v>1313023.6599999964</v>
          </cell>
          <cell r="F98">
            <v>0</v>
          </cell>
          <cell r="G98" t="str">
            <v>LÍNEA RECTA</v>
          </cell>
          <cell r="H98">
            <v>0.1</v>
          </cell>
        </row>
        <row r="99">
          <cell r="A99" t="str">
            <v>12630-0000-5610-0000-0000</v>
          </cell>
          <cell r="B99" t="str">
            <v>MAQUINARIA Y EQUIPO AGROPECUARIO</v>
          </cell>
          <cell r="C99">
            <v>75017.63</v>
          </cell>
          <cell r="D99">
            <v>79542.759999999995</v>
          </cell>
          <cell r="E99">
            <v>4525.1299999999901</v>
          </cell>
          <cell r="F99">
            <v>0</v>
          </cell>
          <cell r="G99" t="str">
            <v>LÍNEA RECTA</v>
          </cell>
          <cell r="H99">
            <v>0.1</v>
          </cell>
        </row>
        <row r="100">
          <cell r="A100" t="str">
            <v>12630-0000-5620-0000-0000</v>
          </cell>
          <cell r="B100" t="str">
            <v>MAQUINARIA Y EQUIPO INDUSTRIAL</v>
          </cell>
          <cell r="C100">
            <v>5418374.8499999996</v>
          </cell>
          <cell r="D100">
            <v>5516805.6100000003</v>
          </cell>
          <cell r="E100">
            <v>98430.760000000708</v>
          </cell>
          <cell r="F100">
            <v>0</v>
          </cell>
          <cell r="G100" t="str">
            <v>LÍNEA RECTA</v>
          </cell>
          <cell r="H100">
            <v>0.1</v>
          </cell>
        </row>
        <row r="101">
          <cell r="A101" t="str">
            <v>12630-0000-5630-0000-0000</v>
          </cell>
          <cell r="B101" t="str">
            <v>MAQUINARIA Y EQUIPO DE CONSTRUCCION</v>
          </cell>
          <cell r="C101">
            <v>14901195.460000001</v>
          </cell>
          <cell r="D101">
            <v>15231864.35</v>
          </cell>
          <cell r="E101">
            <v>330668.88999999873</v>
          </cell>
          <cell r="F101">
            <v>0</v>
          </cell>
          <cell r="G101" t="str">
            <v>LÍNEA RECTA</v>
          </cell>
          <cell r="H101">
            <v>0.1</v>
          </cell>
        </row>
        <row r="102">
          <cell r="A102" t="str">
            <v>12630-0000-5640-0000-0000</v>
          </cell>
          <cell r="B102" t="str">
            <v>SIST AIRE ACOND CALEF REFRI INDUST COM</v>
          </cell>
          <cell r="C102">
            <v>3114759.91</v>
          </cell>
          <cell r="D102">
            <v>3167465.82</v>
          </cell>
          <cell r="E102">
            <v>52705.909999999683</v>
          </cell>
          <cell r="F102">
            <v>0</v>
          </cell>
          <cell r="G102" t="str">
            <v>LÍNEA RECTA</v>
          </cell>
          <cell r="H102">
            <v>0.1</v>
          </cell>
        </row>
        <row r="103">
          <cell r="A103" t="str">
            <v>12630-0000-5650-0000-0000</v>
          </cell>
          <cell r="B103" t="str">
            <v>EQPO DE COMUNICACION Y TELECOMUNICACION</v>
          </cell>
          <cell r="C103">
            <v>53078542.060000002</v>
          </cell>
          <cell r="D103">
            <v>54449517.700000003</v>
          </cell>
          <cell r="E103">
            <v>1370975.6400000006</v>
          </cell>
          <cell r="F103">
            <v>0</v>
          </cell>
          <cell r="G103" t="str">
            <v>LÍNEA RECTA</v>
          </cell>
          <cell r="H103">
            <v>0.1</v>
          </cell>
        </row>
        <row r="104">
          <cell r="A104" t="str">
            <v>12630-0000-5660-0000-0000</v>
          </cell>
          <cell r="B104" t="str">
            <v>EQ D GEN ELECTRI APAR Y ACC ELECTRICOS</v>
          </cell>
          <cell r="C104">
            <v>1020854.77</v>
          </cell>
          <cell r="D104">
            <v>1083387.21</v>
          </cell>
          <cell r="E104">
            <v>62532.439999999944</v>
          </cell>
          <cell r="F104">
            <v>0</v>
          </cell>
          <cell r="G104" t="str">
            <v>LÍNEA RECTA</v>
          </cell>
          <cell r="H104">
            <v>0.1</v>
          </cell>
        </row>
        <row r="105">
          <cell r="A105" t="str">
            <v>12630-0000-5670-0000-0000</v>
          </cell>
          <cell r="B105" t="str">
            <v>HERRAMIENTAS Y MAQUINAS-HERRAMIENTA</v>
          </cell>
          <cell r="C105">
            <v>2863484.54</v>
          </cell>
          <cell r="D105">
            <v>2959661.99</v>
          </cell>
          <cell r="E105">
            <v>96177.450000000186</v>
          </cell>
          <cell r="F105">
            <v>0</v>
          </cell>
          <cell r="G105" t="str">
            <v>LÍNEA RECTA</v>
          </cell>
          <cell r="H105">
            <v>0.1</v>
          </cell>
        </row>
        <row r="106">
          <cell r="A106" t="str">
            <v>12630-0000-5690-0000-0000</v>
          </cell>
          <cell r="B106" t="str">
            <v>OTROS EQUIPOS</v>
          </cell>
          <cell r="C106">
            <v>17589225.489999998</v>
          </cell>
          <cell r="D106">
            <v>17866719.870000001</v>
          </cell>
          <cell r="E106">
            <v>277494.38000000268</v>
          </cell>
          <cell r="F106">
            <v>0</v>
          </cell>
          <cell r="G106" t="str">
            <v>LÍNEA RECTA</v>
          </cell>
          <cell r="H106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53"/>
  <sheetViews>
    <sheetView tabSelected="1" view="pageBreakPreview" zoomScaleNormal="100" zoomScaleSheetLayoutView="100" workbookViewId="0">
      <pane ySplit="2" topLeftCell="A3" activePane="bottomLeft" state="frozen"/>
      <selection activeCell="A14" sqref="A14:B14"/>
      <selection pane="bottomLeft" sqref="A1:G1"/>
    </sheetView>
  </sheetViews>
  <sheetFormatPr baseColWidth="10" defaultColWidth="12.88671875" defaultRowHeight="10.199999999999999" x14ac:dyDescent="0.2"/>
  <cols>
    <col min="1" max="7" width="14.5546875" style="2" customWidth="1"/>
    <col min="8" max="8" width="1.33203125" style="2" bestFit="1" customWidth="1"/>
    <col min="9" max="9" width="16.5546875" style="2" customWidth="1"/>
    <col min="10" max="10" width="14.5546875" style="2" customWidth="1"/>
    <col min="11" max="16384" width="12.88671875" style="2"/>
  </cols>
  <sheetData>
    <row r="1" spans="1:8" ht="46.2" customHeight="1" x14ac:dyDescent="0.2">
      <c r="A1" s="459" t="s">
        <v>132</v>
      </c>
      <c r="B1" s="460"/>
      <c r="C1" s="460"/>
      <c r="D1" s="460"/>
      <c r="E1" s="460"/>
      <c r="F1" s="460"/>
      <c r="G1" s="461"/>
      <c r="H1" s="1"/>
    </row>
    <row r="2" spans="1:8" ht="15" customHeight="1" x14ac:dyDescent="0.2">
      <c r="A2" s="171" t="s">
        <v>130</v>
      </c>
      <c r="B2" s="462" t="s">
        <v>131</v>
      </c>
      <c r="C2" s="463"/>
      <c r="D2" s="463"/>
      <c r="E2" s="463"/>
      <c r="F2" s="463"/>
      <c r="G2" s="464"/>
    </row>
    <row r="3" spans="1:8" x14ac:dyDescent="0.2">
      <c r="A3" s="66"/>
      <c r="B3" s="451"/>
      <c r="C3" s="451"/>
      <c r="D3" s="451"/>
      <c r="E3" s="451"/>
      <c r="F3" s="451"/>
      <c r="G3" s="70"/>
    </row>
    <row r="4" spans="1:8" ht="15" customHeight="1" x14ac:dyDescent="0.2">
      <c r="A4" s="67"/>
      <c r="B4" s="465" t="s">
        <v>136</v>
      </c>
      <c r="C4" s="465"/>
      <c r="D4" s="465"/>
      <c r="E4" s="465"/>
      <c r="F4" s="465"/>
      <c r="G4" s="466"/>
    </row>
    <row r="5" spans="1:8" x14ac:dyDescent="0.2">
      <c r="A5" s="67"/>
      <c r="B5" s="452"/>
      <c r="C5" s="452"/>
      <c r="D5" s="452"/>
      <c r="E5" s="452"/>
      <c r="F5" s="452"/>
      <c r="G5" s="71"/>
    </row>
    <row r="6" spans="1:8" ht="15" customHeight="1" x14ac:dyDescent="0.2">
      <c r="A6" s="67"/>
      <c r="B6" s="465" t="s">
        <v>0</v>
      </c>
      <c r="C6" s="465"/>
      <c r="D6" s="465"/>
      <c r="E6" s="465"/>
      <c r="F6" s="465"/>
      <c r="G6" s="466"/>
    </row>
    <row r="7" spans="1:8" ht="15" customHeight="1" x14ac:dyDescent="0.2">
      <c r="A7" s="67" t="s">
        <v>1</v>
      </c>
      <c r="B7" s="457" t="s">
        <v>2</v>
      </c>
      <c r="C7" s="457"/>
      <c r="D7" s="457"/>
      <c r="E7" s="457"/>
      <c r="F7" s="457"/>
      <c r="G7" s="458"/>
    </row>
    <row r="8" spans="1:8" ht="15" customHeight="1" x14ac:dyDescent="0.2">
      <c r="A8" s="67" t="s">
        <v>3</v>
      </c>
      <c r="B8" s="457" t="s">
        <v>4</v>
      </c>
      <c r="C8" s="457"/>
      <c r="D8" s="457"/>
      <c r="E8" s="457"/>
      <c r="F8" s="457"/>
      <c r="G8" s="458"/>
    </row>
    <row r="9" spans="1:8" ht="15" customHeight="1" x14ac:dyDescent="0.2">
      <c r="A9" s="67" t="s">
        <v>5</v>
      </c>
      <c r="B9" s="457" t="s">
        <v>6</v>
      </c>
      <c r="C9" s="457"/>
      <c r="D9" s="457"/>
      <c r="E9" s="457"/>
      <c r="F9" s="457"/>
      <c r="G9" s="458"/>
    </row>
    <row r="10" spans="1:8" ht="15" customHeight="1" x14ac:dyDescent="0.2">
      <c r="A10" s="67" t="s">
        <v>7</v>
      </c>
      <c r="B10" s="457" t="s">
        <v>8</v>
      </c>
      <c r="C10" s="457"/>
      <c r="D10" s="457"/>
      <c r="E10" s="457"/>
      <c r="F10" s="457"/>
      <c r="G10" s="458"/>
    </row>
    <row r="11" spans="1:8" ht="15" customHeight="1" x14ac:dyDescent="0.2">
      <c r="A11" s="67" t="s">
        <v>9</v>
      </c>
      <c r="B11" s="457" t="s">
        <v>10</v>
      </c>
      <c r="C11" s="457"/>
      <c r="D11" s="457"/>
      <c r="E11" s="457"/>
      <c r="F11" s="457"/>
      <c r="G11" s="458"/>
    </row>
    <row r="12" spans="1:8" ht="15" customHeight="1" x14ac:dyDescent="0.2">
      <c r="A12" s="67" t="s">
        <v>11</v>
      </c>
      <c r="B12" s="457" t="s">
        <v>12</v>
      </c>
      <c r="C12" s="457"/>
      <c r="D12" s="457"/>
      <c r="E12" s="457"/>
      <c r="F12" s="457"/>
      <c r="G12" s="458"/>
    </row>
    <row r="13" spans="1:8" ht="15" customHeight="1" x14ac:dyDescent="0.2">
      <c r="A13" s="67" t="s">
        <v>13</v>
      </c>
      <c r="B13" s="457" t="s">
        <v>14</v>
      </c>
      <c r="C13" s="457"/>
      <c r="D13" s="457"/>
      <c r="E13" s="457"/>
      <c r="F13" s="457"/>
      <c r="G13" s="458"/>
    </row>
    <row r="14" spans="1:8" ht="15" customHeight="1" x14ac:dyDescent="0.2">
      <c r="A14" s="67" t="s">
        <v>15</v>
      </c>
      <c r="B14" s="457" t="s">
        <v>16</v>
      </c>
      <c r="C14" s="457"/>
      <c r="D14" s="457"/>
      <c r="E14" s="457"/>
      <c r="F14" s="457"/>
      <c r="G14" s="458"/>
    </row>
    <row r="15" spans="1:8" ht="15" customHeight="1" x14ac:dyDescent="0.2">
      <c r="A15" s="67" t="s">
        <v>17</v>
      </c>
      <c r="B15" s="457" t="s">
        <v>18</v>
      </c>
      <c r="C15" s="457"/>
      <c r="D15" s="457"/>
      <c r="E15" s="457"/>
      <c r="F15" s="457"/>
      <c r="G15" s="458"/>
    </row>
    <row r="16" spans="1:8" ht="15" customHeight="1" x14ac:dyDescent="0.2">
      <c r="A16" s="67" t="s">
        <v>19</v>
      </c>
      <c r="B16" s="457" t="s">
        <v>20</v>
      </c>
      <c r="C16" s="457"/>
      <c r="D16" s="457"/>
      <c r="E16" s="457"/>
      <c r="F16" s="457"/>
      <c r="G16" s="458"/>
    </row>
    <row r="17" spans="1:7" ht="15" customHeight="1" x14ac:dyDescent="0.2">
      <c r="A17" s="67" t="s">
        <v>21</v>
      </c>
      <c r="B17" s="457" t="s">
        <v>22</v>
      </c>
      <c r="C17" s="457"/>
      <c r="D17" s="457"/>
      <c r="E17" s="457"/>
      <c r="F17" s="457"/>
      <c r="G17" s="458"/>
    </row>
    <row r="18" spans="1:7" ht="15" customHeight="1" x14ac:dyDescent="0.2">
      <c r="A18" s="67" t="s">
        <v>23</v>
      </c>
      <c r="B18" s="457" t="s">
        <v>24</v>
      </c>
      <c r="C18" s="457"/>
      <c r="D18" s="457"/>
      <c r="E18" s="457"/>
      <c r="F18" s="457"/>
      <c r="G18" s="458"/>
    </row>
    <row r="19" spans="1:7" ht="15" customHeight="1" x14ac:dyDescent="0.2">
      <c r="A19" s="67" t="s">
        <v>25</v>
      </c>
      <c r="B19" s="457" t="s">
        <v>26</v>
      </c>
      <c r="C19" s="457"/>
      <c r="D19" s="457"/>
      <c r="E19" s="457"/>
      <c r="F19" s="457"/>
      <c r="G19" s="458"/>
    </row>
    <row r="20" spans="1:7" ht="15" customHeight="1" x14ac:dyDescent="0.2">
      <c r="A20" s="67" t="s">
        <v>27</v>
      </c>
      <c r="B20" s="457" t="s">
        <v>28</v>
      </c>
      <c r="C20" s="457"/>
      <c r="D20" s="457"/>
      <c r="E20" s="457"/>
      <c r="F20" s="457"/>
      <c r="G20" s="458"/>
    </row>
    <row r="21" spans="1:7" ht="15" customHeight="1" x14ac:dyDescent="0.2">
      <c r="A21" s="67" t="s">
        <v>228</v>
      </c>
      <c r="B21" s="457" t="s">
        <v>29</v>
      </c>
      <c r="C21" s="457"/>
      <c r="D21" s="457"/>
      <c r="E21" s="457"/>
      <c r="F21" s="457"/>
      <c r="G21" s="458"/>
    </row>
    <row r="22" spans="1:7" ht="15" customHeight="1" x14ac:dyDescent="0.2">
      <c r="A22" s="67" t="s">
        <v>229</v>
      </c>
      <c r="B22" s="457" t="s">
        <v>30</v>
      </c>
      <c r="C22" s="457"/>
      <c r="D22" s="457"/>
      <c r="E22" s="457"/>
      <c r="F22" s="457"/>
      <c r="G22" s="458"/>
    </row>
    <row r="23" spans="1:7" ht="15" customHeight="1" x14ac:dyDescent="0.2">
      <c r="A23" s="67" t="s">
        <v>230</v>
      </c>
      <c r="B23" s="457" t="s">
        <v>31</v>
      </c>
      <c r="C23" s="457"/>
      <c r="D23" s="457"/>
      <c r="E23" s="457"/>
      <c r="F23" s="457"/>
      <c r="G23" s="458"/>
    </row>
    <row r="24" spans="1:7" ht="15" customHeight="1" x14ac:dyDescent="0.2">
      <c r="A24" s="67" t="s">
        <v>32</v>
      </c>
      <c r="B24" s="457" t="s">
        <v>33</v>
      </c>
      <c r="C24" s="457"/>
      <c r="D24" s="457"/>
      <c r="E24" s="457"/>
      <c r="F24" s="457"/>
      <c r="G24" s="458"/>
    </row>
    <row r="25" spans="1:7" ht="15" customHeight="1" x14ac:dyDescent="0.2">
      <c r="A25" s="67" t="s">
        <v>34</v>
      </c>
      <c r="B25" s="457" t="s">
        <v>35</v>
      </c>
      <c r="C25" s="457"/>
      <c r="D25" s="457"/>
      <c r="E25" s="457"/>
      <c r="F25" s="457"/>
      <c r="G25" s="458"/>
    </row>
    <row r="26" spans="1:7" ht="15" customHeight="1" x14ac:dyDescent="0.2">
      <c r="A26" s="67" t="s">
        <v>36</v>
      </c>
      <c r="B26" s="457" t="s">
        <v>37</v>
      </c>
      <c r="C26" s="457"/>
      <c r="D26" s="457"/>
      <c r="E26" s="457"/>
      <c r="F26" s="457"/>
      <c r="G26" s="458"/>
    </row>
    <row r="27" spans="1:7" ht="15" customHeight="1" x14ac:dyDescent="0.2">
      <c r="A27" s="67" t="s">
        <v>38</v>
      </c>
      <c r="B27" s="457" t="s">
        <v>39</v>
      </c>
      <c r="C27" s="457"/>
      <c r="D27" s="457"/>
      <c r="E27" s="457"/>
      <c r="F27" s="457"/>
      <c r="G27" s="458"/>
    </row>
    <row r="28" spans="1:7" ht="15" customHeight="1" x14ac:dyDescent="0.2">
      <c r="A28" s="67" t="s">
        <v>225</v>
      </c>
      <c r="B28" s="457" t="s">
        <v>226</v>
      </c>
      <c r="C28" s="457"/>
      <c r="D28" s="457"/>
      <c r="E28" s="457"/>
      <c r="F28" s="457"/>
      <c r="G28" s="458"/>
    </row>
    <row r="29" spans="1:7" x14ac:dyDescent="0.2">
      <c r="A29" s="67"/>
      <c r="B29" s="452"/>
      <c r="C29" s="452"/>
      <c r="D29" s="452"/>
      <c r="E29" s="452"/>
      <c r="F29" s="452"/>
      <c r="G29" s="72"/>
    </row>
    <row r="30" spans="1:7" x14ac:dyDescent="0.2">
      <c r="A30" s="67"/>
      <c r="B30" s="452"/>
      <c r="C30" s="452"/>
      <c r="D30" s="452"/>
      <c r="E30" s="452"/>
      <c r="F30" s="452"/>
      <c r="G30" s="73"/>
    </row>
    <row r="31" spans="1:7" ht="15" customHeight="1" x14ac:dyDescent="0.2">
      <c r="A31" s="67" t="s">
        <v>140</v>
      </c>
      <c r="B31" s="457" t="s">
        <v>134</v>
      </c>
      <c r="C31" s="457"/>
      <c r="D31" s="457"/>
      <c r="E31" s="457"/>
      <c r="F31" s="457"/>
      <c r="G31" s="458"/>
    </row>
    <row r="32" spans="1:7" ht="15" customHeight="1" x14ac:dyDescent="0.2">
      <c r="A32" s="67" t="s">
        <v>141</v>
      </c>
      <c r="B32" s="457" t="s">
        <v>135</v>
      </c>
      <c r="C32" s="457"/>
      <c r="D32" s="457"/>
      <c r="E32" s="457"/>
      <c r="F32" s="457"/>
      <c r="G32" s="458"/>
    </row>
    <row r="33" spans="1:8" x14ac:dyDescent="0.2">
      <c r="A33" s="67"/>
      <c r="B33" s="452"/>
      <c r="C33" s="452"/>
      <c r="D33" s="452"/>
      <c r="E33" s="452"/>
      <c r="F33" s="452"/>
      <c r="G33" s="72"/>
    </row>
    <row r="34" spans="1:8" ht="15" customHeight="1" x14ac:dyDescent="0.2">
      <c r="A34" s="67"/>
      <c r="B34" s="465" t="s">
        <v>137</v>
      </c>
      <c r="C34" s="465"/>
      <c r="D34" s="465"/>
      <c r="E34" s="465"/>
      <c r="F34" s="465"/>
      <c r="G34" s="466"/>
    </row>
    <row r="35" spans="1:8" ht="15" customHeight="1" x14ac:dyDescent="0.2">
      <c r="A35" s="67" t="s">
        <v>139</v>
      </c>
      <c r="B35" s="457" t="s">
        <v>41</v>
      </c>
      <c r="C35" s="457"/>
      <c r="D35" s="457"/>
      <c r="E35" s="457"/>
      <c r="F35" s="457"/>
      <c r="G35" s="458"/>
    </row>
    <row r="36" spans="1:8" ht="15" customHeight="1" x14ac:dyDescent="0.2">
      <c r="A36" s="67"/>
      <c r="B36" s="457" t="s">
        <v>42</v>
      </c>
      <c r="C36" s="457"/>
      <c r="D36" s="457"/>
      <c r="E36" s="457"/>
      <c r="F36" s="457"/>
      <c r="G36" s="458"/>
    </row>
    <row r="37" spans="1:8" ht="10.8" thickBot="1" x14ac:dyDescent="0.25">
      <c r="A37" s="68"/>
      <c r="B37" s="453"/>
      <c r="C37" s="453"/>
      <c r="D37" s="453"/>
      <c r="E37" s="453"/>
      <c r="F37" s="453"/>
      <c r="G37" s="69"/>
    </row>
    <row r="39" spans="1:8" x14ac:dyDescent="0.2">
      <c r="A39" s="180" t="s">
        <v>235</v>
      </c>
      <c r="B39" s="180"/>
      <c r="C39" s="180"/>
      <c r="D39" s="180"/>
      <c r="E39" s="180"/>
      <c r="F39" s="180"/>
      <c r="G39" s="181"/>
      <c r="H39" s="181"/>
    </row>
    <row r="40" spans="1:8" x14ac:dyDescent="0.2">
      <c r="A40" s="182"/>
      <c r="B40" s="182"/>
      <c r="C40" s="182"/>
      <c r="D40" s="182"/>
      <c r="E40" s="182"/>
      <c r="F40" s="182"/>
      <c r="G40" s="181"/>
      <c r="H40" s="181"/>
    </row>
    <row r="41" spans="1:8" x14ac:dyDescent="0.2">
      <c r="A41" s="183"/>
      <c r="B41" s="183"/>
      <c r="C41" s="183"/>
      <c r="D41" s="183"/>
      <c r="E41" s="183"/>
      <c r="F41" s="183"/>
      <c r="G41" s="184"/>
      <c r="H41" s="183"/>
    </row>
    <row r="42" spans="1:8" x14ac:dyDescent="0.2">
      <c r="A42" s="183"/>
      <c r="B42" s="183"/>
      <c r="C42" s="183"/>
      <c r="D42" s="183"/>
      <c r="E42" s="183"/>
      <c r="F42" s="183"/>
      <c r="G42" s="184"/>
      <c r="H42" s="183"/>
    </row>
    <row r="43" spans="1:8" x14ac:dyDescent="0.2">
      <c r="A43" s="183"/>
      <c r="B43" s="183"/>
      <c r="C43" s="183"/>
      <c r="D43" s="183"/>
      <c r="E43" s="183"/>
      <c r="F43" s="183"/>
      <c r="G43" s="184"/>
      <c r="H43" s="183"/>
    </row>
    <row r="44" spans="1:8" x14ac:dyDescent="0.2">
      <c r="A44" s="183"/>
      <c r="B44" s="183"/>
      <c r="C44" s="183"/>
      <c r="D44" s="183"/>
      <c r="E44" s="183"/>
      <c r="F44" s="183"/>
      <c r="G44" s="184"/>
      <c r="H44" s="183"/>
    </row>
    <row r="45" spans="1:8" x14ac:dyDescent="0.2">
      <c r="A45" s="183"/>
      <c r="B45" s="183"/>
      <c r="C45" s="183"/>
      <c r="D45" s="183"/>
      <c r="E45" s="183"/>
      <c r="F45" s="183"/>
      <c r="G45" s="184"/>
      <c r="H45" s="183"/>
    </row>
    <row r="46" spans="1:8" x14ac:dyDescent="0.2">
      <c r="A46" s="183"/>
      <c r="B46" s="183"/>
      <c r="C46" s="183"/>
      <c r="D46" s="183"/>
      <c r="E46" s="183"/>
      <c r="F46" s="183"/>
      <c r="G46" s="184"/>
      <c r="H46" s="183"/>
    </row>
    <row r="47" spans="1:8" x14ac:dyDescent="0.2">
      <c r="A47" s="183"/>
      <c r="B47" s="183"/>
      <c r="C47" s="183"/>
      <c r="D47" s="183"/>
      <c r="E47" s="183"/>
      <c r="F47" s="183"/>
      <c r="G47" s="184"/>
      <c r="H47" s="183"/>
    </row>
    <row r="48" spans="1:8" x14ac:dyDescent="0.2">
      <c r="A48" s="185"/>
      <c r="B48" s="185"/>
      <c r="C48" s="185"/>
      <c r="D48" s="185"/>
      <c r="E48" s="185"/>
      <c r="F48" s="185"/>
      <c r="G48" s="183"/>
      <c r="H48" s="183"/>
    </row>
    <row r="49" spans="1:8" x14ac:dyDescent="0.2">
      <c r="A49" s="467"/>
      <c r="B49" s="467"/>
      <c r="C49" s="467"/>
      <c r="D49" s="454"/>
      <c r="E49" s="470"/>
      <c r="F49" s="470"/>
      <c r="G49" s="470"/>
      <c r="H49" s="185"/>
    </row>
    <row r="50" spans="1:8" ht="11.25" customHeight="1" x14ac:dyDescent="0.2">
      <c r="A50" s="468" t="s">
        <v>449</v>
      </c>
      <c r="B50" s="468"/>
      <c r="C50" s="468"/>
      <c r="D50" s="450"/>
      <c r="E50" s="468" t="s">
        <v>451</v>
      </c>
      <c r="F50" s="468"/>
      <c r="G50" s="468"/>
    </row>
    <row r="51" spans="1:8" ht="11.25" customHeight="1" x14ac:dyDescent="0.2">
      <c r="A51" s="469" t="s">
        <v>450</v>
      </c>
      <c r="B51" s="469"/>
      <c r="C51" s="469"/>
      <c r="D51" s="450"/>
      <c r="E51" s="469" t="s">
        <v>452</v>
      </c>
      <c r="F51" s="469"/>
      <c r="G51" s="469"/>
    </row>
    <row r="52" spans="1:8" x14ac:dyDescent="0.2">
      <c r="A52" s="449"/>
      <c r="B52" s="449"/>
      <c r="C52" s="449"/>
      <c r="D52" s="449"/>
      <c r="E52" s="449"/>
      <c r="F52" s="449"/>
    </row>
    <row r="53" spans="1:8" x14ac:dyDescent="0.2">
      <c r="A53" s="114"/>
      <c r="B53" s="114"/>
      <c r="C53" s="114"/>
      <c r="D53" s="114"/>
      <c r="E53" s="114"/>
      <c r="F53" s="114"/>
    </row>
  </sheetData>
  <sheetProtection formatCells="0" formatColumns="0" formatRows="0" autoFilter="0" pivotTables="0"/>
  <mergeCells count="37">
    <mergeCell ref="B35:G35"/>
    <mergeCell ref="B36:G36"/>
    <mergeCell ref="A49:C49"/>
    <mergeCell ref="A50:C50"/>
    <mergeCell ref="A51:C51"/>
    <mergeCell ref="E49:G49"/>
    <mergeCell ref="E50:G50"/>
    <mergeCell ref="E51:G51"/>
    <mergeCell ref="B27:G27"/>
    <mergeCell ref="B28:G28"/>
    <mergeCell ref="B31:G31"/>
    <mergeCell ref="B32:G32"/>
    <mergeCell ref="B34:G34"/>
    <mergeCell ref="B22:G22"/>
    <mergeCell ref="B23:G23"/>
    <mergeCell ref="B24:G24"/>
    <mergeCell ref="B25:G25"/>
    <mergeCell ref="B26:G26"/>
    <mergeCell ref="B17:G17"/>
    <mergeCell ref="B18:G18"/>
    <mergeCell ref="B19:G19"/>
    <mergeCell ref="B20:G20"/>
    <mergeCell ref="B21:G21"/>
    <mergeCell ref="A1:G1"/>
    <mergeCell ref="B2:G2"/>
    <mergeCell ref="B4:G4"/>
    <mergeCell ref="B6:G6"/>
    <mergeCell ref="B7:G7"/>
    <mergeCell ref="B13:G13"/>
    <mergeCell ref="B14:G14"/>
    <mergeCell ref="B15:G15"/>
    <mergeCell ref="B16:G16"/>
    <mergeCell ref="B8:G8"/>
    <mergeCell ref="B9:G9"/>
    <mergeCell ref="B10:G10"/>
    <mergeCell ref="B11:G11"/>
    <mergeCell ref="B12:G12"/>
  </mergeCells>
  <pageMargins left="0.78740157480314965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71" t="s">
        <v>142</v>
      </c>
      <c r="B2" s="472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233</v>
      </c>
      <c r="B4" s="154"/>
      <c r="C4" s="154"/>
      <c r="D4" s="155"/>
    </row>
    <row r="5" spans="1:4" ht="14.1" customHeight="1" x14ac:dyDescent="0.2">
      <c r="A5" s="139" t="s">
        <v>143</v>
      </c>
      <c r="B5" s="145"/>
      <c r="C5" s="145"/>
      <c r="D5" s="146"/>
    </row>
    <row r="6" spans="1:4" ht="14.1" customHeight="1" x14ac:dyDescent="0.2">
      <c r="A6" s="473" t="s">
        <v>157</v>
      </c>
      <c r="B6" s="485"/>
      <c r="C6" s="485"/>
      <c r="D6" s="486"/>
    </row>
    <row r="7" spans="1:4" ht="14.1" customHeight="1" thickBot="1" x14ac:dyDescent="0.25">
      <c r="A7" s="151" t="s">
        <v>158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zoomScaleSheetLayoutView="100" workbookViewId="0">
      <selection sqref="A1:G10"/>
    </sheetView>
  </sheetViews>
  <sheetFormatPr baseColWidth="10" defaultColWidth="11.44140625" defaultRowHeight="10.199999999999999" x14ac:dyDescent="0.2"/>
  <cols>
    <col min="1" max="1" width="22.109375" style="89" customWidth="1"/>
    <col min="2" max="2" width="50.6640625" style="89" customWidth="1"/>
    <col min="3" max="3" width="17.6640625" style="7" customWidth="1"/>
    <col min="4" max="5" width="17.6640625" style="89" customWidth="1"/>
    <col min="6" max="7" width="22.6640625" style="89" customWidth="1"/>
    <col min="8" max="16384" width="11.44140625" style="89"/>
  </cols>
  <sheetData>
    <row r="1" spans="1:7" s="252" customFormat="1" ht="11.25" customHeight="1" x14ac:dyDescent="0.3">
      <c r="A1" s="14" t="s">
        <v>43</v>
      </c>
      <c r="B1" s="14"/>
      <c r="C1" s="280"/>
      <c r="D1" s="14"/>
      <c r="E1" s="14"/>
      <c r="F1" s="14"/>
      <c r="G1" s="281"/>
    </row>
    <row r="2" spans="1:7" s="252" customFormat="1" ht="11.25" customHeight="1" x14ac:dyDescent="0.3">
      <c r="A2" s="14" t="s">
        <v>138</v>
      </c>
      <c r="B2" s="14"/>
      <c r="C2" s="280"/>
      <c r="D2" s="14"/>
      <c r="E2" s="14"/>
      <c r="F2" s="14"/>
      <c r="G2" s="14"/>
    </row>
    <row r="5" spans="1:7" ht="11.25" customHeight="1" x14ac:dyDescent="0.2">
      <c r="A5" s="214" t="s">
        <v>296</v>
      </c>
      <c r="B5" s="214"/>
      <c r="G5" s="406" t="s">
        <v>295</v>
      </c>
    </row>
    <row r="6" spans="1:7" x14ac:dyDescent="0.2">
      <c r="A6" s="278"/>
      <c r="B6" s="278"/>
      <c r="C6" s="279"/>
      <c r="D6" s="278"/>
      <c r="E6" s="278"/>
      <c r="F6" s="278"/>
      <c r="G6" s="278"/>
    </row>
    <row r="7" spans="1:7" ht="15" customHeight="1" x14ac:dyDescent="0.2">
      <c r="A7" s="225" t="s">
        <v>45</v>
      </c>
      <c r="B7" s="224" t="s">
        <v>46</v>
      </c>
      <c r="C7" s="222" t="s">
        <v>241</v>
      </c>
      <c r="D7" s="223" t="s">
        <v>240</v>
      </c>
      <c r="E7" s="223" t="s">
        <v>294</v>
      </c>
      <c r="F7" s="224" t="s">
        <v>293</v>
      </c>
      <c r="G7" s="224" t="s">
        <v>292</v>
      </c>
    </row>
    <row r="8" spans="1:7" ht="51" x14ac:dyDescent="0.2">
      <c r="A8" s="416" t="s">
        <v>929</v>
      </c>
      <c r="B8" s="417" t="s">
        <v>931</v>
      </c>
      <c r="C8" s="418">
        <v>155192073.63</v>
      </c>
      <c r="D8" s="413" t="s">
        <v>933</v>
      </c>
      <c r="E8" s="414" t="s">
        <v>934</v>
      </c>
      <c r="F8" s="412" t="s">
        <v>935</v>
      </c>
      <c r="G8" s="412" t="s">
        <v>936</v>
      </c>
    </row>
    <row r="9" spans="1:7" ht="122.4" x14ac:dyDescent="0.2">
      <c r="A9" s="416" t="s">
        <v>930</v>
      </c>
      <c r="B9" s="417" t="s">
        <v>932</v>
      </c>
      <c r="C9" s="418">
        <v>111921100.68000001</v>
      </c>
      <c r="D9" s="413" t="s">
        <v>933</v>
      </c>
      <c r="E9" s="414" t="s">
        <v>937</v>
      </c>
      <c r="F9" s="412" t="s">
        <v>938</v>
      </c>
      <c r="G9" s="412" t="s">
        <v>939</v>
      </c>
    </row>
    <row r="10" spans="1:7" x14ac:dyDescent="0.2">
      <c r="A10" s="62"/>
      <c r="B10" s="62" t="s">
        <v>291</v>
      </c>
      <c r="C10" s="240">
        <f>SUM(C8:C9)</f>
        <v>267113174.31</v>
      </c>
      <c r="D10" s="62"/>
      <c r="E10" s="62"/>
      <c r="F10" s="62"/>
      <c r="G10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7" width="20.6640625" style="6" customWidth="1"/>
    <col min="8" max="16384" width="11.44140625" style="6"/>
  </cols>
  <sheetData>
    <row r="2" spans="1:7" ht="15" customHeight="1" x14ac:dyDescent="0.2">
      <c r="A2" s="471" t="s">
        <v>142</v>
      </c>
      <c r="B2" s="472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233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143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159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160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161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162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163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SheetLayoutView="100" workbookViewId="0">
      <selection activeCell="C8" sqref="C8"/>
    </sheetView>
  </sheetViews>
  <sheetFormatPr baseColWidth="10" defaultColWidth="11.44140625" defaultRowHeight="10.199999999999999" x14ac:dyDescent="0.2"/>
  <cols>
    <col min="1" max="1" width="22.332031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x14ac:dyDescent="0.2">
      <c r="A1" s="3" t="s">
        <v>43</v>
      </c>
      <c r="B1" s="3"/>
      <c r="C1" s="243"/>
      <c r="D1" s="3"/>
      <c r="E1" s="5"/>
    </row>
    <row r="2" spans="1:5" x14ac:dyDescent="0.2">
      <c r="A2" s="3" t="s">
        <v>138</v>
      </c>
      <c r="B2" s="3"/>
      <c r="C2" s="243"/>
      <c r="D2" s="3"/>
      <c r="E2" s="3"/>
    </row>
    <row r="5" spans="1:5" ht="11.25" customHeight="1" x14ac:dyDescent="0.2">
      <c r="A5" s="214" t="s">
        <v>300</v>
      </c>
      <c r="B5" s="214"/>
      <c r="E5" s="189" t="s">
        <v>299</v>
      </c>
    </row>
    <row r="6" spans="1:5" x14ac:dyDescent="0.2">
      <c r="A6" s="278"/>
      <c r="B6" s="278"/>
      <c r="C6" s="279"/>
      <c r="D6" s="278"/>
      <c r="E6" s="278"/>
    </row>
    <row r="7" spans="1:5" ht="15" customHeight="1" x14ac:dyDescent="0.2">
      <c r="A7" s="225" t="s">
        <v>45</v>
      </c>
      <c r="B7" s="224" t="s">
        <v>46</v>
      </c>
      <c r="C7" s="222" t="s">
        <v>241</v>
      </c>
      <c r="D7" s="223" t="s">
        <v>240</v>
      </c>
      <c r="E7" s="224" t="s">
        <v>298</v>
      </c>
    </row>
    <row r="8" spans="1:5" ht="34.5" customHeight="1" x14ac:dyDescent="0.2">
      <c r="A8" s="419" t="s">
        <v>940</v>
      </c>
      <c r="B8" s="420" t="s">
        <v>941</v>
      </c>
      <c r="C8" s="421">
        <v>36307609.890000001</v>
      </c>
      <c r="D8" s="415" t="s">
        <v>942</v>
      </c>
      <c r="E8" s="415" t="s">
        <v>943</v>
      </c>
    </row>
    <row r="9" spans="1:5" x14ac:dyDescent="0.2">
      <c r="A9" s="247"/>
      <c r="B9" s="247" t="s">
        <v>297</v>
      </c>
      <c r="C9" s="246">
        <f>SUM(C8:C8)</f>
        <v>36307609.890000001</v>
      </c>
      <c r="D9" s="247"/>
      <c r="E9" s="24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16384" width="11.44140625" style="6"/>
  </cols>
  <sheetData>
    <row r="2" spans="1:5" ht="15" customHeight="1" x14ac:dyDescent="0.2">
      <c r="A2" s="471" t="s">
        <v>142</v>
      </c>
      <c r="B2" s="472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12"/>
      <c r="C5" s="12"/>
      <c r="D5" s="12"/>
      <c r="E5" s="96"/>
    </row>
    <row r="6" spans="1:5" ht="14.1" customHeight="1" x14ac:dyDescent="0.2">
      <c r="A6" s="139" t="s">
        <v>164</v>
      </c>
      <c r="B6" s="92"/>
      <c r="C6" s="92"/>
      <c r="D6" s="92"/>
      <c r="E6" s="93"/>
    </row>
    <row r="7" spans="1:5" ht="14.1" customHeight="1" x14ac:dyDescent="0.2">
      <c r="A7" s="148" t="s">
        <v>165</v>
      </c>
      <c r="B7" s="12"/>
      <c r="C7" s="12"/>
      <c r="D7" s="12"/>
      <c r="E7" s="96"/>
    </row>
    <row r="8" spans="1:5" ht="14.1" customHeight="1" thickBot="1" x14ac:dyDescent="0.25">
      <c r="A8" s="151" t="s">
        <v>166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61" zoomScaleNormal="100" zoomScaleSheetLayoutView="100" workbookViewId="0">
      <selection activeCell="B79" sqref="B79"/>
    </sheetView>
  </sheetViews>
  <sheetFormatPr baseColWidth="10" defaultColWidth="11.44140625" defaultRowHeight="10.199999999999999" x14ac:dyDescent="0.2"/>
  <cols>
    <col min="1" max="1" width="21.5546875" style="89" customWidth="1"/>
    <col min="2" max="2" width="50.6640625" style="89" customWidth="1"/>
    <col min="3" max="4" width="13.88671875" style="7" bestFit="1" customWidth="1"/>
    <col min="5" max="5" width="11.6640625" style="7" bestFit="1" customWidth="1"/>
    <col min="6" max="7" width="14.109375" style="89" bestFit="1" customWidth="1"/>
    <col min="8" max="8" width="4.6640625" style="89" bestFit="1" customWidth="1"/>
    <col min="9" max="16384" width="11.44140625" style="89"/>
  </cols>
  <sheetData>
    <row r="1" spans="1:6" x14ac:dyDescent="0.2">
      <c r="A1" s="3" t="s">
        <v>43</v>
      </c>
      <c r="B1" s="3"/>
      <c r="C1" s="243"/>
      <c r="D1" s="243"/>
      <c r="E1" s="243"/>
      <c r="F1" s="5"/>
    </row>
    <row r="2" spans="1:6" x14ac:dyDescent="0.2">
      <c r="A2" s="3" t="s">
        <v>138</v>
      </c>
      <c r="B2" s="3"/>
      <c r="C2" s="243"/>
      <c r="D2" s="243"/>
      <c r="E2" s="243"/>
      <c r="F2" s="237"/>
    </row>
    <row r="3" spans="1:6" x14ac:dyDescent="0.2">
      <c r="F3" s="237"/>
    </row>
    <row r="4" spans="1:6" x14ac:dyDescent="0.2">
      <c r="F4" s="237"/>
    </row>
    <row r="5" spans="1:6" ht="11.25" customHeight="1" x14ac:dyDescent="0.2">
      <c r="A5" s="214" t="s">
        <v>316</v>
      </c>
      <c r="B5" s="214"/>
      <c r="C5" s="284"/>
      <c r="D5" s="284"/>
      <c r="E5" s="284"/>
      <c r="F5" s="263" t="s">
        <v>305</v>
      </c>
    </row>
    <row r="6" spans="1:6" x14ac:dyDescent="0.2">
      <c r="A6" s="287"/>
      <c r="B6" s="287"/>
      <c r="C6" s="284"/>
      <c r="D6" s="286"/>
      <c r="E6" s="286"/>
      <c r="F6" s="285"/>
    </row>
    <row r="7" spans="1:6" ht="15" customHeight="1" x14ac:dyDescent="0.2">
      <c r="A7" s="225" t="s">
        <v>45</v>
      </c>
      <c r="B7" s="224" t="s">
        <v>46</v>
      </c>
      <c r="C7" s="283" t="s">
        <v>47</v>
      </c>
      <c r="D7" s="283" t="s">
        <v>48</v>
      </c>
      <c r="E7" s="283" t="s">
        <v>49</v>
      </c>
      <c r="F7" s="282" t="s">
        <v>304</v>
      </c>
    </row>
    <row r="8" spans="1:6" x14ac:dyDescent="0.2">
      <c r="A8" s="407" t="s">
        <v>944</v>
      </c>
      <c r="B8" s="408" t="s">
        <v>945</v>
      </c>
      <c r="C8" s="409">
        <v>8015074655.1400003</v>
      </c>
      <c r="D8" s="409">
        <v>8020526259.3699999</v>
      </c>
      <c r="E8" s="219">
        <f>D8-C8</f>
        <v>5451604.2299995422</v>
      </c>
      <c r="F8" s="219"/>
    </row>
    <row r="9" spans="1:6" x14ac:dyDescent="0.2">
      <c r="A9" s="407" t="s">
        <v>946</v>
      </c>
      <c r="B9" s="408" t="s">
        <v>947</v>
      </c>
      <c r="C9" s="409">
        <v>1220113265.6099999</v>
      </c>
      <c r="D9" s="409">
        <v>1263412920.52</v>
      </c>
      <c r="E9" s="219">
        <f t="shared" ref="E9:E26" si="0">D9-C9</f>
        <v>43299654.910000086</v>
      </c>
      <c r="F9" s="219"/>
    </row>
    <row r="10" spans="1:6" x14ac:dyDescent="0.2">
      <c r="A10" s="407" t="s">
        <v>948</v>
      </c>
      <c r="B10" s="408" t="s">
        <v>949</v>
      </c>
      <c r="C10" s="409">
        <v>254129715.94999999</v>
      </c>
      <c r="D10" s="409">
        <v>254129715.94999999</v>
      </c>
      <c r="E10" s="219">
        <f t="shared" si="0"/>
        <v>0</v>
      </c>
      <c r="F10" s="219"/>
    </row>
    <row r="11" spans="1:6" x14ac:dyDescent="0.2">
      <c r="A11" s="407" t="s">
        <v>950</v>
      </c>
      <c r="B11" s="408" t="s">
        <v>951</v>
      </c>
      <c r="C11" s="409">
        <v>1482134555.1300001</v>
      </c>
      <c r="D11" s="409">
        <v>1484241346.3900001</v>
      </c>
      <c r="E11" s="219">
        <f t="shared" si="0"/>
        <v>2106791.2599999905</v>
      </c>
      <c r="F11" s="219"/>
    </row>
    <row r="12" spans="1:6" x14ac:dyDescent="0.2">
      <c r="A12" s="407" t="s">
        <v>952</v>
      </c>
      <c r="B12" s="408" t="s">
        <v>953</v>
      </c>
      <c r="C12" s="409">
        <v>2446812.63</v>
      </c>
      <c r="D12" s="409">
        <v>2446812.63</v>
      </c>
      <c r="E12" s="219">
        <f t="shared" si="0"/>
        <v>0</v>
      </c>
      <c r="F12" s="219"/>
    </row>
    <row r="13" spans="1:6" x14ac:dyDescent="0.2">
      <c r="A13" s="407" t="s">
        <v>954</v>
      </c>
      <c r="B13" s="408" t="s">
        <v>955</v>
      </c>
      <c r="C13" s="409">
        <v>47903.23</v>
      </c>
      <c r="D13" s="409">
        <v>47903.23</v>
      </c>
      <c r="E13" s="219">
        <f t="shared" si="0"/>
        <v>0</v>
      </c>
      <c r="F13" s="219"/>
    </row>
    <row r="14" spans="1:6" x14ac:dyDescent="0.2">
      <c r="A14" s="407" t="s">
        <v>956</v>
      </c>
      <c r="B14" s="408" t="s">
        <v>957</v>
      </c>
      <c r="C14" s="409">
        <v>11860907.970000001</v>
      </c>
      <c r="D14" s="409">
        <v>23129948.550000001</v>
      </c>
      <c r="E14" s="219">
        <f t="shared" si="0"/>
        <v>11269040.58</v>
      </c>
      <c r="F14" s="219"/>
    </row>
    <row r="15" spans="1:6" x14ac:dyDescent="0.2">
      <c r="A15" s="407" t="s">
        <v>958</v>
      </c>
      <c r="B15" s="408" t="s">
        <v>959</v>
      </c>
      <c r="C15" s="409">
        <v>564806448.28999996</v>
      </c>
      <c r="D15" s="409">
        <v>584079374.09000003</v>
      </c>
      <c r="E15" s="219">
        <f t="shared" si="0"/>
        <v>19272925.800000072</v>
      </c>
      <c r="F15" s="219"/>
    </row>
    <row r="16" spans="1:6" x14ac:dyDescent="0.2">
      <c r="A16" s="407" t="s">
        <v>960</v>
      </c>
      <c r="B16" s="408" t="s">
        <v>961</v>
      </c>
      <c r="C16" s="409">
        <v>10472537.77</v>
      </c>
      <c r="D16" s="409">
        <v>10955368.869999999</v>
      </c>
      <c r="E16" s="219">
        <f t="shared" si="0"/>
        <v>482831.09999999963</v>
      </c>
      <c r="F16" s="219"/>
    </row>
    <row r="17" spans="1:6" x14ac:dyDescent="0.2">
      <c r="A17" s="407" t="s">
        <v>962</v>
      </c>
      <c r="B17" s="408" t="s">
        <v>963</v>
      </c>
      <c r="C17" s="409">
        <v>575859638.30999994</v>
      </c>
      <c r="D17" s="409">
        <v>599498138.64999998</v>
      </c>
      <c r="E17" s="219">
        <f t="shared" si="0"/>
        <v>23638500.340000033</v>
      </c>
      <c r="F17" s="219"/>
    </row>
    <row r="18" spans="1:6" x14ac:dyDescent="0.2">
      <c r="A18" s="407" t="s">
        <v>964</v>
      </c>
      <c r="B18" s="408" t="s">
        <v>965</v>
      </c>
      <c r="C18" s="409">
        <v>9096875.8499999996</v>
      </c>
      <c r="D18" s="409">
        <v>19560755.66</v>
      </c>
      <c r="E18" s="219">
        <f t="shared" si="0"/>
        <v>10463879.810000001</v>
      </c>
      <c r="F18" s="219"/>
    </row>
    <row r="19" spans="1:6" x14ac:dyDescent="0.2">
      <c r="A19" s="407" t="s">
        <v>966</v>
      </c>
      <c r="B19" s="408" t="s">
        <v>967</v>
      </c>
      <c r="C19" s="409">
        <v>2342854.91</v>
      </c>
      <c r="D19" s="409">
        <v>420686.4</v>
      </c>
      <c r="E19" s="219">
        <f t="shared" si="0"/>
        <v>-1922168.5100000002</v>
      </c>
      <c r="F19" s="219"/>
    </row>
    <row r="20" spans="1:6" x14ac:dyDescent="0.2">
      <c r="A20" s="407" t="s">
        <v>968</v>
      </c>
      <c r="B20" s="408" t="s">
        <v>969</v>
      </c>
      <c r="C20" s="409">
        <v>4556908.95</v>
      </c>
      <c r="D20" s="409">
        <v>6228648.7199999997</v>
      </c>
      <c r="E20" s="219">
        <f t="shared" si="0"/>
        <v>1671739.7699999996</v>
      </c>
      <c r="F20" s="219"/>
    </row>
    <row r="21" spans="1:6" x14ac:dyDescent="0.2">
      <c r="A21" s="407" t="s">
        <v>970</v>
      </c>
      <c r="B21" s="408" t="s">
        <v>957</v>
      </c>
      <c r="C21" s="409">
        <v>22371761.719999999</v>
      </c>
      <c r="D21" s="409">
        <v>62027604.509999998</v>
      </c>
      <c r="E21" s="219">
        <f t="shared" si="0"/>
        <v>39655842.789999999</v>
      </c>
      <c r="F21" s="219"/>
    </row>
    <row r="22" spans="1:6" x14ac:dyDescent="0.2">
      <c r="A22" s="407" t="s">
        <v>971</v>
      </c>
      <c r="B22" s="408" t="s">
        <v>959</v>
      </c>
      <c r="C22" s="409">
        <v>140470379.69</v>
      </c>
      <c r="D22" s="409">
        <v>153173533.86000001</v>
      </c>
      <c r="E22" s="219">
        <f t="shared" si="0"/>
        <v>12703154.170000017</v>
      </c>
      <c r="F22" s="219"/>
    </row>
    <row r="23" spans="1:6" x14ac:dyDescent="0.2">
      <c r="A23" s="407" t="s">
        <v>972</v>
      </c>
      <c r="B23" s="408" t="s">
        <v>961</v>
      </c>
      <c r="C23" s="409">
        <v>5441508.1900000004</v>
      </c>
      <c r="D23" s="409">
        <v>5441508.1900000004</v>
      </c>
      <c r="E23" s="219">
        <f t="shared" si="0"/>
        <v>0</v>
      </c>
      <c r="F23" s="219"/>
    </row>
    <row r="24" spans="1:6" x14ac:dyDescent="0.2">
      <c r="A24" s="407" t="s">
        <v>973</v>
      </c>
      <c r="B24" s="408" t="s">
        <v>963</v>
      </c>
      <c r="C24" s="409">
        <v>7181942.2599999998</v>
      </c>
      <c r="D24" s="409">
        <v>7532132.21</v>
      </c>
      <c r="E24" s="219">
        <f t="shared" si="0"/>
        <v>350189.95000000019</v>
      </c>
      <c r="F24" s="219"/>
    </row>
    <row r="25" spans="1:6" x14ac:dyDescent="0.2">
      <c r="A25" s="407" t="s">
        <v>974</v>
      </c>
      <c r="B25" s="408" t="s">
        <v>967</v>
      </c>
      <c r="C25" s="409">
        <v>6731745.4900000002</v>
      </c>
      <c r="D25" s="409">
        <v>2788535.45</v>
      </c>
      <c r="E25" s="219">
        <f t="shared" si="0"/>
        <v>-3943210.04</v>
      </c>
      <c r="F25" s="219"/>
    </row>
    <row r="26" spans="1:6" x14ac:dyDescent="0.2">
      <c r="A26" s="407" t="s">
        <v>975</v>
      </c>
      <c r="B26" s="408" t="s">
        <v>969</v>
      </c>
      <c r="C26" s="409">
        <v>1017798.37</v>
      </c>
      <c r="D26" s="409">
        <v>1909931.6</v>
      </c>
      <c r="E26" s="219">
        <f t="shared" si="0"/>
        <v>892133.2300000001</v>
      </c>
      <c r="F26" s="219"/>
    </row>
    <row r="27" spans="1:6" x14ac:dyDescent="0.2">
      <c r="A27" s="62"/>
      <c r="B27" s="62" t="s">
        <v>315</v>
      </c>
      <c r="C27" s="240">
        <f>SUM(C8:C26)</f>
        <v>12336158215.460003</v>
      </c>
      <c r="D27" s="240">
        <f>SUM(D8:D26)</f>
        <v>12501551124.849998</v>
      </c>
      <c r="E27" s="240">
        <f>SUM(E8:E26)</f>
        <v>165392909.38999972</v>
      </c>
      <c r="F27" s="240"/>
    </row>
    <row r="28" spans="1:6" x14ac:dyDescent="0.2">
      <c r="A28" s="60"/>
      <c r="B28" s="60"/>
      <c r="C28" s="228"/>
      <c r="D28" s="228"/>
      <c r="E28" s="228"/>
      <c r="F28" s="60"/>
    </row>
    <row r="29" spans="1:6" x14ac:dyDescent="0.2">
      <c r="A29" s="60"/>
      <c r="B29" s="60"/>
      <c r="C29" s="228"/>
      <c r="D29" s="228"/>
      <c r="E29" s="228"/>
      <c r="F29" s="60"/>
    </row>
    <row r="30" spans="1:6" ht="11.25" customHeight="1" x14ac:dyDescent="0.2">
      <c r="A30" s="214" t="s">
        <v>314</v>
      </c>
      <c r="B30" s="60"/>
      <c r="C30" s="284"/>
      <c r="D30" s="284"/>
      <c r="E30" s="284"/>
      <c r="F30" s="263" t="s">
        <v>305</v>
      </c>
    </row>
    <row r="31" spans="1:6" ht="12.75" customHeight="1" x14ac:dyDescent="0.2">
      <c r="A31" s="272"/>
      <c r="B31" s="272"/>
      <c r="C31" s="226"/>
    </row>
    <row r="32" spans="1:6" ht="15" customHeight="1" x14ac:dyDescent="0.2">
      <c r="A32" s="225" t="s">
        <v>45</v>
      </c>
      <c r="B32" s="224" t="s">
        <v>46</v>
      </c>
      <c r="C32" s="283" t="s">
        <v>47</v>
      </c>
      <c r="D32" s="283" t="s">
        <v>48</v>
      </c>
      <c r="E32" s="283" t="s">
        <v>49</v>
      </c>
      <c r="F32" s="282" t="s">
        <v>304</v>
      </c>
    </row>
    <row r="33" spans="1:6" x14ac:dyDescent="0.2">
      <c r="A33" s="407" t="s">
        <v>976</v>
      </c>
      <c r="B33" s="408" t="s">
        <v>977</v>
      </c>
      <c r="C33" s="409">
        <v>45880124.469999999</v>
      </c>
      <c r="D33" s="409">
        <v>46299547.57</v>
      </c>
      <c r="E33" s="258">
        <f>D33-C33</f>
        <v>419423.10000000149</v>
      </c>
      <c r="F33" s="257"/>
    </row>
    <row r="34" spans="1:6" x14ac:dyDescent="0.2">
      <c r="A34" s="407" t="s">
        <v>978</v>
      </c>
      <c r="B34" s="408" t="s">
        <v>979</v>
      </c>
      <c r="C34" s="409">
        <v>501875.42</v>
      </c>
      <c r="D34" s="409">
        <v>523159.1</v>
      </c>
      <c r="E34" s="258">
        <f t="shared" ref="E34:E61" si="1">D34-C34</f>
        <v>21283.679999999993</v>
      </c>
      <c r="F34" s="257"/>
    </row>
    <row r="35" spans="1:6" x14ac:dyDescent="0.2">
      <c r="A35" s="407" t="s">
        <v>980</v>
      </c>
      <c r="B35" s="408" t="s">
        <v>981</v>
      </c>
      <c r="C35" s="409">
        <v>111071461.79000001</v>
      </c>
      <c r="D35" s="409">
        <v>119486289.25</v>
      </c>
      <c r="E35" s="258">
        <f t="shared" si="1"/>
        <v>8414827.4599999934</v>
      </c>
      <c r="F35" s="257"/>
    </row>
    <row r="36" spans="1:6" x14ac:dyDescent="0.2">
      <c r="A36" s="407" t="s">
        <v>982</v>
      </c>
      <c r="B36" s="408" t="s">
        <v>983</v>
      </c>
      <c r="C36" s="409">
        <v>17407974.420000002</v>
      </c>
      <c r="D36" s="409">
        <v>19757141.370000001</v>
      </c>
      <c r="E36" s="258">
        <f t="shared" si="1"/>
        <v>2349166.9499999993</v>
      </c>
      <c r="F36" s="257"/>
    </row>
    <row r="37" spans="1:6" x14ac:dyDescent="0.2">
      <c r="A37" s="407" t="s">
        <v>984</v>
      </c>
      <c r="B37" s="408" t="s">
        <v>985</v>
      </c>
      <c r="C37" s="409">
        <v>60854.48</v>
      </c>
      <c r="D37" s="409">
        <v>57555.23</v>
      </c>
      <c r="E37" s="258">
        <f t="shared" si="1"/>
        <v>-3299.25</v>
      </c>
      <c r="F37" s="257"/>
    </row>
    <row r="38" spans="1:6" x14ac:dyDescent="0.2">
      <c r="A38" s="407" t="s">
        <v>986</v>
      </c>
      <c r="B38" s="408" t="s">
        <v>987</v>
      </c>
      <c r="C38" s="409">
        <v>1170361.1000000001</v>
      </c>
      <c r="D38" s="409">
        <v>1170361.1000000001</v>
      </c>
      <c r="E38" s="258">
        <f t="shared" si="1"/>
        <v>0</v>
      </c>
      <c r="F38" s="257"/>
    </row>
    <row r="39" spans="1:6" x14ac:dyDescent="0.2">
      <c r="A39" s="407" t="s">
        <v>988</v>
      </c>
      <c r="B39" s="408" t="s">
        <v>989</v>
      </c>
      <c r="C39" s="409">
        <v>5935577.3399999999</v>
      </c>
      <c r="D39" s="409">
        <v>5935577.3399999999</v>
      </c>
      <c r="E39" s="258">
        <f t="shared" si="1"/>
        <v>0</v>
      </c>
      <c r="F39" s="257"/>
    </row>
    <row r="40" spans="1:6" x14ac:dyDescent="0.2">
      <c r="A40" s="407" t="s">
        <v>990</v>
      </c>
      <c r="B40" s="408" t="s">
        <v>991</v>
      </c>
      <c r="C40" s="409">
        <v>726178.47</v>
      </c>
      <c r="D40" s="409">
        <v>838261.53</v>
      </c>
      <c r="E40" s="258">
        <f t="shared" si="1"/>
        <v>112083.06000000006</v>
      </c>
      <c r="F40" s="257"/>
    </row>
    <row r="41" spans="1:6" x14ac:dyDescent="0.2">
      <c r="A41" s="407" t="s">
        <v>992</v>
      </c>
      <c r="B41" s="408" t="s">
        <v>993</v>
      </c>
      <c r="C41" s="409">
        <v>1512819.66</v>
      </c>
      <c r="D41" s="409">
        <v>1486874.75</v>
      </c>
      <c r="E41" s="258">
        <f t="shared" si="1"/>
        <v>-25944.909999999916</v>
      </c>
      <c r="F41" s="257"/>
    </row>
    <row r="42" spans="1:6" x14ac:dyDescent="0.2">
      <c r="A42" s="407" t="s">
        <v>994</v>
      </c>
      <c r="B42" s="408" t="s">
        <v>995</v>
      </c>
      <c r="C42" s="409">
        <v>426265.95</v>
      </c>
      <c r="D42" s="409">
        <v>426265.95</v>
      </c>
      <c r="E42" s="258">
        <f t="shared" si="1"/>
        <v>0</v>
      </c>
      <c r="F42" s="257"/>
    </row>
    <row r="43" spans="1:6" x14ac:dyDescent="0.2">
      <c r="A43" s="407" t="s">
        <v>996</v>
      </c>
      <c r="B43" s="408" t="s">
        <v>997</v>
      </c>
      <c r="C43" s="409">
        <v>671641647.40999997</v>
      </c>
      <c r="D43" s="409">
        <v>674460462.97000003</v>
      </c>
      <c r="E43" s="258">
        <f t="shared" si="1"/>
        <v>2818815.560000062</v>
      </c>
      <c r="F43" s="257"/>
    </row>
    <row r="44" spans="1:6" x14ac:dyDescent="0.2">
      <c r="A44" s="407" t="s">
        <v>998</v>
      </c>
      <c r="B44" s="408" t="s">
        <v>999</v>
      </c>
      <c r="C44" s="409">
        <v>18984105.649999999</v>
      </c>
      <c r="D44" s="409">
        <v>19088605.649999999</v>
      </c>
      <c r="E44" s="258">
        <f t="shared" si="1"/>
        <v>104500</v>
      </c>
      <c r="F44" s="257"/>
    </row>
    <row r="45" spans="1:6" x14ac:dyDescent="0.2">
      <c r="A45" s="407" t="s">
        <v>1000</v>
      </c>
      <c r="B45" s="408" t="s">
        <v>1001</v>
      </c>
      <c r="C45" s="409">
        <v>10260704.710000001</v>
      </c>
      <c r="D45" s="409">
        <v>10260704.710000001</v>
      </c>
      <c r="E45" s="258">
        <f t="shared" si="1"/>
        <v>0</v>
      </c>
      <c r="F45" s="257"/>
    </row>
    <row r="46" spans="1:6" x14ac:dyDescent="0.2">
      <c r="A46" s="407" t="s">
        <v>1002</v>
      </c>
      <c r="B46" s="408" t="s">
        <v>1003</v>
      </c>
      <c r="C46" s="409">
        <v>77389</v>
      </c>
      <c r="D46" s="409">
        <v>77389</v>
      </c>
      <c r="E46" s="258">
        <f t="shared" si="1"/>
        <v>0</v>
      </c>
      <c r="F46" s="257"/>
    </row>
    <row r="47" spans="1:6" x14ac:dyDescent="0.2">
      <c r="A47" s="407" t="s">
        <v>1004</v>
      </c>
      <c r="B47" s="408" t="s">
        <v>1005</v>
      </c>
      <c r="C47" s="409">
        <v>34742802.68</v>
      </c>
      <c r="D47" s="409">
        <v>34742802.68</v>
      </c>
      <c r="E47" s="258">
        <f t="shared" si="1"/>
        <v>0</v>
      </c>
      <c r="F47" s="257"/>
    </row>
    <row r="48" spans="1:6" x14ac:dyDescent="0.2">
      <c r="A48" s="407" t="s">
        <v>1006</v>
      </c>
      <c r="B48" s="408" t="s">
        <v>1007</v>
      </c>
      <c r="C48" s="409">
        <v>58777516.780000001</v>
      </c>
      <c r="D48" s="409">
        <v>59700426.710000001</v>
      </c>
      <c r="E48" s="258">
        <f t="shared" si="1"/>
        <v>922909.9299999997</v>
      </c>
      <c r="F48" s="257"/>
    </row>
    <row r="49" spans="1:6" x14ac:dyDescent="0.2">
      <c r="A49" s="407" t="s">
        <v>1008</v>
      </c>
      <c r="B49" s="408" t="s">
        <v>1009</v>
      </c>
      <c r="C49" s="409">
        <v>58406293.740000002</v>
      </c>
      <c r="D49" s="409">
        <v>58273077.460000001</v>
      </c>
      <c r="E49" s="258">
        <f t="shared" si="1"/>
        <v>-133216.28000000119</v>
      </c>
      <c r="F49" s="257"/>
    </row>
    <row r="50" spans="1:6" x14ac:dyDescent="0.2">
      <c r="A50" s="407" t="s">
        <v>1010</v>
      </c>
      <c r="B50" s="408" t="s">
        <v>1011</v>
      </c>
      <c r="C50" s="409">
        <v>273897.63</v>
      </c>
      <c r="D50" s="409">
        <v>273897.63</v>
      </c>
      <c r="E50" s="258">
        <f t="shared" si="1"/>
        <v>0</v>
      </c>
      <c r="F50" s="257"/>
    </row>
    <row r="51" spans="1:6" x14ac:dyDescent="0.2">
      <c r="A51" s="407" t="s">
        <v>1012</v>
      </c>
      <c r="B51" s="408" t="s">
        <v>1013</v>
      </c>
      <c r="C51" s="409">
        <v>7856905.1299999999</v>
      </c>
      <c r="D51" s="409">
        <v>7856905.1299999999</v>
      </c>
      <c r="E51" s="258">
        <f t="shared" si="1"/>
        <v>0</v>
      </c>
      <c r="F51" s="257"/>
    </row>
    <row r="52" spans="1:6" x14ac:dyDescent="0.2">
      <c r="A52" s="407" t="s">
        <v>1014</v>
      </c>
      <c r="B52" s="408" t="s">
        <v>1015</v>
      </c>
      <c r="C52" s="409">
        <v>21624306.059999999</v>
      </c>
      <c r="D52" s="409">
        <v>21596256.059999999</v>
      </c>
      <c r="E52" s="258">
        <f t="shared" si="1"/>
        <v>-28050</v>
      </c>
      <c r="F52" s="257"/>
    </row>
    <row r="53" spans="1:6" x14ac:dyDescent="0.2">
      <c r="A53" s="407" t="s">
        <v>1016</v>
      </c>
      <c r="B53" s="408" t="s">
        <v>1017</v>
      </c>
      <c r="C53" s="409">
        <v>5426625.3200000003</v>
      </c>
      <c r="D53" s="409">
        <v>5315265.32</v>
      </c>
      <c r="E53" s="258">
        <f t="shared" si="1"/>
        <v>-111360</v>
      </c>
      <c r="F53" s="257"/>
    </row>
    <row r="54" spans="1:6" x14ac:dyDescent="0.2">
      <c r="A54" s="407" t="s">
        <v>1018</v>
      </c>
      <c r="B54" s="408" t="s">
        <v>1019</v>
      </c>
      <c r="C54" s="409">
        <v>101561116.63</v>
      </c>
      <c r="D54" s="409">
        <v>108288211.56</v>
      </c>
      <c r="E54" s="258">
        <f t="shared" si="1"/>
        <v>6727094.9300000072</v>
      </c>
      <c r="F54" s="257"/>
    </row>
    <row r="55" spans="1:6" x14ac:dyDescent="0.2">
      <c r="A55" s="407" t="s">
        <v>1020</v>
      </c>
      <c r="B55" s="408" t="s">
        <v>1021</v>
      </c>
      <c r="C55" s="409">
        <v>3668521.7</v>
      </c>
      <c r="D55" s="409">
        <v>4226901.08</v>
      </c>
      <c r="E55" s="258">
        <f t="shared" si="1"/>
        <v>558379.37999999989</v>
      </c>
      <c r="F55" s="257"/>
    </row>
    <row r="56" spans="1:6" x14ac:dyDescent="0.2">
      <c r="A56" s="407" t="s">
        <v>1022</v>
      </c>
      <c r="B56" s="408" t="s">
        <v>1023</v>
      </c>
      <c r="C56" s="409">
        <v>5990397.5700000003</v>
      </c>
      <c r="D56" s="409">
        <v>6591402.1699999999</v>
      </c>
      <c r="E56" s="258">
        <f t="shared" si="1"/>
        <v>601004.59999999963</v>
      </c>
      <c r="F56" s="257"/>
    </row>
    <row r="57" spans="1:6" x14ac:dyDescent="0.2">
      <c r="A57" s="407" t="s">
        <v>1024</v>
      </c>
      <c r="B57" s="408" t="s">
        <v>1025</v>
      </c>
      <c r="C57" s="409">
        <v>22541053.699999999</v>
      </c>
      <c r="D57" s="409">
        <v>22499834.5</v>
      </c>
      <c r="E57" s="258">
        <f t="shared" si="1"/>
        <v>-41219.199999999255</v>
      </c>
      <c r="F57" s="257"/>
    </row>
    <row r="58" spans="1:6" x14ac:dyDescent="0.2">
      <c r="A58" s="407" t="s">
        <v>1026</v>
      </c>
      <c r="B58" s="408" t="s">
        <v>1027</v>
      </c>
      <c r="C58" s="409">
        <v>1423662.98</v>
      </c>
      <c r="D58" s="409">
        <v>1423662.98</v>
      </c>
      <c r="E58" s="258">
        <f t="shared" si="1"/>
        <v>0</v>
      </c>
      <c r="F58" s="257"/>
    </row>
    <row r="59" spans="1:6" x14ac:dyDescent="0.2">
      <c r="A59" s="407" t="s">
        <v>1028</v>
      </c>
      <c r="B59" s="408" t="s">
        <v>1029</v>
      </c>
      <c r="C59" s="409">
        <v>828281</v>
      </c>
      <c r="D59" s="409">
        <v>823281</v>
      </c>
      <c r="E59" s="258">
        <f t="shared" si="1"/>
        <v>-5000</v>
      </c>
      <c r="F59" s="257"/>
    </row>
    <row r="60" spans="1:6" x14ac:dyDescent="0.2">
      <c r="A60" s="407" t="s">
        <v>1030</v>
      </c>
      <c r="B60" s="408" t="s">
        <v>1031</v>
      </c>
      <c r="C60" s="409">
        <v>280000</v>
      </c>
      <c r="D60" s="409">
        <v>280000</v>
      </c>
      <c r="E60" s="258">
        <f t="shared" si="1"/>
        <v>0</v>
      </c>
      <c r="F60" s="257"/>
    </row>
    <row r="61" spans="1:6" x14ac:dyDescent="0.2">
      <c r="A61" s="407" t="s">
        <v>1032</v>
      </c>
      <c r="B61" s="408" t="s">
        <v>1033</v>
      </c>
      <c r="C61" s="409">
        <v>305443.03000000003</v>
      </c>
      <c r="D61" s="409">
        <v>25443.03</v>
      </c>
      <c r="E61" s="258">
        <f t="shared" si="1"/>
        <v>-280000</v>
      </c>
      <c r="F61" s="257"/>
    </row>
    <row r="62" spans="1:6" x14ac:dyDescent="0.2">
      <c r="A62" s="62"/>
      <c r="B62" s="62" t="s">
        <v>313</v>
      </c>
      <c r="C62" s="240">
        <f>SUM(C33:C61)</f>
        <v>1209364163.8199999</v>
      </c>
      <c r="D62" s="240">
        <f>SUM(D33:D61)</f>
        <v>1231785562.8299999</v>
      </c>
      <c r="E62" s="240">
        <f>SUM(E33:E61)</f>
        <v>22421399.010000061</v>
      </c>
      <c r="F62" s="240"/>
    </row>
    <row r="63" spans="1:6" s="8" customFormat="1" x14ac:dyDescent="0.2">
      <c r="A63" s="59"/>
      <c r="B63" s="59"/>
      <c r="C63" s="11"/>
      <c r="D63" s="11"/>
      <c r="E63" s="11"/>
      <c r="F63" s="11"/>
    </row>
    <row r="64" spans="1:6" s="8" customFormat="1" x14ac:dyDescent="0.2">
      <c r="A64" s="59"/>
      <c r="B64" s="59"/>
      <c r="C64" s="11"/>
      <c r="D64" s="11"/>
      <c r="E64" s="11"/>
      <c r="F64" s="11"/>
    </row>
    <row r="65" spans="1:8" s="8" customFormat="1" ht="11.25" customHeight="1" x14ac:dyDescent="0.2">
      <c r="A65" s="214" t="s">
        <v>312</v>
      </c>
      <c r="B65" s="214"/>
      <c r="C65" s="284"/>
      <c r="D65" s="284"/>
      <c r="E65" s="284"/>
      <c r="G65" s="263" t="s">
        <v>305</v>
      </c>
    </row>
    <row r="66" spans="1:8" s="8" customFormat="1" x14ac:dyDescent="0.2">
      <c r="A66" s="272"/>
      <c r="B66" s="272"/>
      <c r="C66" s="226"/>
      <c r="D66" s="7"/>
      <c r="E66" s="7"/>
      <c r="F66" s="89"/>
    </row>
    <row r="67" spans="1:8" s="8" customFormat="1" ht="27.9" customHeight="1" x14ac:dyDescent="0.2">
      <c r="A67" s="225" t="s">
        <v>45</v>
      </c>
      <c r="B67" s="224" t="s">
        <v>46</v>
      </c>
      <c r="C67" s="283" t="s">
        <v>47</v>
      </c>
      <c r="D67" s="283" t="s">
        <v>48</v>
      </c>
      <c r="E67" s="283" t="s">
        <v>49</v>
      </c>
      <c r="F67" s="282" t="s">
        <v>304</v>
      </c>
      <c r="G67" s="282" t="s">
        <v>303</v>
      </c>
      <c r="H67" s="282" t="s">
        <v>302</v>
      </c>
    </row>
    <row r="68" spans="1:8" s="8" customFormat="1" x14ac:dyDescent="0.2">
      <c r="A68" s="220"/>
      <c r="B68" s="411" t="s">
        <v>465</v>
      </c>
      <c r="C68" s="219"/>
      <c r="D68" s="258"/>
      <c r="E68" s="258"/>
      <c r="F68" s="257"/>
      <c r="G68" s="257"/>
      <c r="H68" s="257"/>
    </row>
    <row r="69" spans="1:8" s="8" customFormat="1" x14ac:dyDescent="0.2">
      <c r="A69" s="62"/>
      <c r="B69" s="62" t="s">
        <v>311</v>
      </c>
      <c r="C69" s="240">
        <f>SUM(C68:C68)</f>
        <v>0</v>
      </c>
      <c r="D69" s="240">
        <f>SUM(D68:D68)</f>
        <v>0</v>
      </c>
      <c r="E69" s="240">
        <f>SUM(E68:E68)</f>
        <v>0</v>
      </c>
      <c r="F69" s="240"/>
      <c r="G69" s="240"/>
      <c r="H69" s="240"/>
    </row>
    <row r="70" spans="1:8" s="8" customFormat="1" x14ac:dyDescent="0.2">
      <c r="A70" s="15"/>
      <c r="B70" s="15"/>
      <c r="C70" s="16"/>
      <c r="D70" s="16"/>
      <c r="E70" s="16"/>
      <c r="F70" s="11"/>
    </row>
    <row r="72" spans="1:8" x14ac:dyDescent="0.2">
      <c r="A72" s="214" t="s">
        <v>310</v>
      </c>
      <c r="B72" s="214"/>
      <c r="C72" s="284"/>
      <c r="D72" s="284"/>
      <c r="E72" s="284"/>
      <c r="G72" s="263" t="s">
        <v>305</v>
      </c>
    </row>
    <row r="73" spans="1:8" x14ac:dyDescent="0.2">
      <c r="A73" s="272"/>
      <c r="B73" s="272"/>
      <c r="C73" s="226"/>
      <c r="H73" s="7"/>
    </row>
    <row r="74" spans="1:8" ht="27.9" customHeight="1" x14ac:dyDescent="0.2">
      <c r="A74" s="225" t="s">
        <v>45</v>
      </c>
      <c r="B74" s="224" t="s">
        <v>46</v>
      </c>
      <c r="C74" s="283" t="s">
        <v>47</v>
      </c>
      <c r="D74" s="283" t="s">
        <v>48</v>
      </c>
      <c r="E74" s="283" t="s">
        <v>49</v>
      </c>
      <c r="F74" s="282" t="s">
        <v>304</v>
      </c>
      <c r="G74" s="282" t="s">
        <v>303</v>
      </c>
      <c r="H74" s="282" t="s">
        <v>302</v>
      </c>
    </row>
    <row r="75" spans="1:8" x14ac:dyDescent="0.2">
      <c r="A75" s="220"/>
      <c r="B75" s="411" t="s">
        <v>465</v>
      </c>
      <c r="C75" s="219"/>
      <c r="D75" s="258"/>
      <c r="E75" s="258"/>
      <c r="F75" s="257"/>
      <c r="G75" s="257"/>
      <c r="H75" s="257"/>
    </row>
    <row r="76" spans="1:8" x14ac:dyDescent="0.2">
      <c r="A76" s="62"/>
      <c r="B76" s="62" t="s">
        <v>309</v>
      </c>
      <c r="C76" s="240">
        <f>SUM(C75:C75)</f>
        <v>0</v>
      </c>
      <c r="D76" s="240">
        <f>SUM(D75:D75)</f>
        <v>0</v>
      </c>
      <c r="E76" s="240">
        <f>SUM(E75:E75)</f>
        <v>0</v>
      </c>
      <c r="F76" s="240"/>
      <c r="G76" s="240"/>
      <c r="H76" s="240"/>
    </row>
    <row r="83" spans="1:8" x14ac:dyDescent="0.2">
      <c r="A83" s="214" t="s">
        <v>308</v>
      </c>
      <c r="B83" s="214"/>
      <c r="C83" s="284"/>
      <c r="D83" s="284"/>
      <c r="E83" s="284"/>
      <c r="G83" s="263" t="s">
        <v>305</v>
      </c>
    </row>
    <row r="84" spans="1:8" x14ac:dyDescent="0.2">
      <c r="A84" s="272"/>
      <c r="B84" s="272"/>
      <c r="C84" s="226"/>
    </row>
    <row r="85" spans="1:8" ht="27.9" customHeight="1" x14ac:dyDescent="0.2">
      <c r="A85" s="225" t="s">
        <v>45</v>
      </c>
      <c r="B85" s="224" t="s">
        <v>46</v>
      </c>
      <c r="C85" s="283" t="s">
        <v>47</v>
      </c>
      <c r="D85" s="283" t="s">
        <v>48</v>
      </c>
      <c r="E85" s="283" t="s">
        <v>49</v>
      </c>
      <c r="F85" s="282" t="s">
        <v>304</v>
      </c>
      <c r="G85" s="282" t="s">
        <v>303</v>
      </c>
      <c r="H85" s="282" t="s">
        <v>302</v>
      </c>
    </row>
    <row r="86" spans="1:8" x14ac:dyDescent="0.2">
      <c r="A86" s="407" t="s">
        <v>1038</v>
      </c>
      <c r="B86" s="408" t="s">
        <v>977</v>
      </c>
      <c r="C86" s="409">
        <v>28483629.809999999</v>
      </c>
      <c r="D86" s="409">
        <v>29892505.440000001</v>
      </c>
      <c r="E86" s="258">
        <f>D86-C86</f>
        <v>1408875.6300000027</v>
      </c>
      <c r="F86" s="257" t="s">
        <v>1070</v>
      </c>
      <c r="G86" s="276" t="s">
        <v>1069</v>
      </c>
      <c r="H86" s="422">
        <f>VLOOKUP(A86,'[1]ESF-08'!$A$82:$H$106,8,FALSE)</f>
        <v>0.1</v>
      </c>
    </row>
    <row r="87" spans="1:8" x14ac:dyDescent="0.2">
      <c r="A87" s="407" t="s">
        <v>1039</v>
      </c>
      <c r="B87" s="408" t="s">
        <v>1040</v>
      </c>
      <c r="C87" s="409">
        <v>93329.93</v>
      </c>
      <c r="D87" s="409">
        <v>114223.85</v>
      </c>
      <c r="E87" s="258">
        <f t="shared" ref="E87:E110" si="2">D87-C87</f>
        <v>20893.920000000013</v>
      </c>
      <c r="F87" s="257" t="s">
        <v>1070</v>
      </c>
      <c r="G87" s="276" t="s">
        <v>1069</v>
      </c>
      <c r="H87" s="422">
        <f>VLOOKUP(A87,'[1]ESF-08'!$A$82:$H$106,8,FALSE)</f>
        <v>0.1</v>
      </c>
    </row>
    <row r="88" spans="1:8" x14ac:dyDescent="0.2">
      <c r="A88" s="407" t="s">
        <v>1041</v>
      </c>
      <c r="B88" s="408" t="s">
        <v>1042</v>
      </c>
      <c r="C88" s="409">
        <v>321024.59999999998</v>
      </c>
      <c r="D88" s="409">
        <v>380343.89</v>
      </c>
      <c r="E88" s="258">
        <f t="shared" si="2"/>
        <v>59319.290000000037</v>
      </c>
      <c r="F88" s="257" t="s">
        <v>1070</v>
      </c>
      <c r="G88" s="276" t="s">
        <v>1069</v>
      </c>
      <c r="H88" s="422">
        <f>VLOOKUP(A88,'[1]ESF-08'!$A$82:$H$106,8,FALSE)</f>
        <v>0.1</v>
      </c>
    </row>
    <row r="89" spans="1:8" x14ac:dyDescent="0.2">
      <c r="A89" s="407" t="s">
        <v>1043</v>
      </c>
      <c r="B89" s="408" t="s">
        <v>1044</v>
      </c>
      <c r="C89" s="409">
        <v>88876589.340000004</v>
      </c>
      <c r="D89" s="409">
        <v>95186911.760000005</v>
      </c>
      <c r="E89" s="258">
        <f t="shared" si="2"/>
        <v>6310322.4200000018</v>
      </c>
      <c r="F89" s="257" t="s">
        <v>1070</v>
      </c>
      <c r="G89" s="276" t="s">
        <v>1069</v>
      </c>
      <c r="H89" s="422">
        <f>VLOOKUP(A89,'[1]ESF-08'!$A$82:$H$106,8,FALSE)</f>
        <v>0.33300000000000002</v>
      </c>
    </row>
    <row r="90" spans="1:8" x14ac:dyDescent="0.2">
      <c r="A90" s="407" t="s">
        <v>1045</v>
      </c>
      <c r="B90" s="408" t="s">
        <v>983</v>
      </c>
      <c r="C90" s="409">
        <v>2267636.67</v>
      </c>
      <c r="D90" s="409">
        <v>3059592.91</v>
      </c>
      <c r="E90" s="258">
        <f t="shared" si="2"/>
        <v>791956.24000000022</v>
      </c>
      <c r="F90" s="257" t="s">
        <v>1070</v>
      </c>
      <c r="G90" s="276" t="s">
        <v>1069</v>
      </c>
      <c r="H90" s="422">
        <f>VLOOKUP(A90,'[1]ESF-08'!$A$82:$H$106,8,FALSE)</f>
        <v>0.1</v>
      </c>
    </row>
    <row r="91" spans="1:8" x14ac:dyDescent="0.2">
      <c r="A91" s="407" t="s">
        <v>1046</v>
      </c>
      <c r="B91" s="408" t="s">
        <v>985</v>
      </c>
      <c r="C91" s="409">
        <v>24101.47</v>
      </c>
      <c r="D91" s="409">
        <v>31579.21</v>
      </c>
      <c r="E91" s="258">
        <f t="shared" si="2"/>
        <v>7477.739999999998</v>
      </c>
      <c r="F91" s="257" t="s">
        <v>1070</v>
      </c>
      <c r="G91" s="276" t="s">
        <v>1069</v>
      </c>
      <c r="H91" s="422">
        <f>VLOOKUP(A91,'[1]ESF-08'!$A$82:$H$106,8,FALSE)</f>
        <v>0.33300000000000002</v>
      </c>
    </row>
    <row r="92" spans="1:8" x14ac:dyDescent="0.2">
      <c r="A92" s="407" t="s">
        <v>1047</v>
      </c>
      <c r="B92" s="408" t="s">
        <v>987</v>
      </c>
      <c r="C92" s="409">
        <v>989457.17</v>
      </c>
      <c r="D92" s="409">
        <v>1016869</v>
      </c>
      <c r="E92" s="258">
        <f t="shared" si="2"/>
        <v>27411.829999999958</v>
      </c>
      <c r="F92" s="257" t="s">
        <v>1070</v>
      </c>
      <c r="G92" s="276" t="s">
        <v>1069</v>
      </c>
      <c r="H92" s="422">
        <f>VLOOKUP(A92,'[1]ESF-08'!$A$82:$H$106,8,FALSE)</f>
        <v>0.2</v>
      </c>
    </row>
    <row r="93" spans="1:8" x14ac:dyDescent="0.2">
      <c r="A93" s="407" t="s">
        <v>1048</v>
      </c>
      <c r="B93" s="408" t="s">
        <v>989</v>
      </c>
      <c r="C93" s="409">
        <v>5913852.6399999997</v>
      </c>
      <c r="D93" s="409">
        <v>5922052.21</v>
      </c>
      <c r="E93" s="258">
        <f t="shared" si="2"/>
        <v>8199.570000000298</v>
      </c>
      <c r="F93" s="257" t="s">
        <v>1070</v>
      </c>
      <c r="G93" s="276" t="s">
        <v>1069</v>
      </c>
      <c r="H93" s="422">
        <f>VLOOKUP(A93,'[1]ESF-08'!$A$82:$H$106,8,FALSE)</f>
        <v>0.33300000000000002</v>
      </c>
    </row>
    <row r="94" spans="1:8" x14ac:dyDescent="0.2">
      <c r="A94" s="407" t="s">
        <v>1049</v>
      </c>
      <c r="B94" s="408" t="s">
        <v>1050</v>
      </c>
      <c r="C94" s="409">
        <v>428211.93</v>
      </c>
      <c r="D94" s="409">
        <v>468103.56</v>
      </c>
      <c r="E94" s="258">
        <f t="shared" si="2"/>
        <v>39891.630000000005</v>
      </c>
      <c r="F94" s="257" t="s">
        <v>1070</v>
      </c>
      <c r="G94" s="276" t="s">
        <v>1069</v>
      </c>
      <c r="H94" s="422">
        <f>VLOOKUP(A94,'[1]ESF-08'!$A$82:$H$106,8,FALSE)</f>
        <v>0.2</v>
      </c>
    </row>
    <row r="95" spans="1:8" x14ac:dyDescent="0.2">
      <c r="A95" s="407" t="s">
        <v>1051</v>
      </c>
      <c r="B95" s="408" t="s">
        <v>993</v>
      </c>
      <c r="C95" s="409">
        <v>386762.26</v>
      </c>
      <c r="D95" s="409">
        <v>505200.92</v>
      </c>
      <c r="E95" s="258">
        <f t="shared" si="2"/>
        <v>118438.65999999997</v>
      </c>
      <c r="F95" s="257" t="s">
        <v>1070</v>
      </c>
      <c r="G95" s="276" t="s">
        <v>1069</v>
      </c>
      <c r="H95" s="422">
        <f>VLOOKUP(A95,'[1]ESF-08'!$A$82:$H$106,8,FALSE)</f>
        <v>0.2</v>
      </c>
    </row>
    <row r="96" spans="1:8" x14ac:dyDescent="0.2">
      <c r="A96" s="407" t="s">
        <v>1052</v>
      </c>
      <c r="B96" s="408" t="s">
        <v>995</v>
      </c>
      <c r="C96" s="409">
        <v>382330.11</v>
      </c>
      <c r="D96" s="409">
        <v>389814.51</v>
      </c>
      <c r="E96" s="258">
        <f t="shared" si="2"/>
        <v>7484.4000000000233</v>
      </c>
      <c r="F96" s="257" t="s">
        <v>1070</v>
      </c>
      <c r="G96" s="276" t="s">
        <v>1069</v>
      </c>
      <c r="H96" s="422">
        <f>VLOOKUP(A96,'[1]ESF-08'!$A$82:$H$106,8,FALSE)</f>
        <v>0.2</v>
      </c>
    </row>
    <row r="97" spans="1:8" x14ac:dyDescent="0.2">
      <c r="A97" s="407" t="s">
        <v>1053</v>
      </c>
      <c r="B97" s="408" t="s">
        <v>1054</v>
      </c>
      <c r="C97" s="409">
        <v>472398757.02999997</v>
      </c>
      <c r="D97" s="409">
        <v>506942154.44999999</v>
      </c>
      <c r="E97" s="258">
        <f t="shared" si="2"/>
        <v>34543397.420000017</v>
      </c>
      <c r="F97" s="257" t="s">
        <v>1070</v>
      </c>
      <c r="G97" s="276" t="s">
        <v>1069</v>
      </c>
      <c r="H97" s="422">
        <f>VLOOKUP(A97,'[1]ESF-08'!$A$82:$H$106,8,FALSE)</f>
        <v>0.2</v>
      </c>
    </row>
    <row r="98" spans="1:8" x14ac:dyDescent="0.2">
      <c r="A98" s="407" t="s">
        <v>1055</v>
      </c>
      <c r="B98" s="408" t="s">
        <v>999</v>
      </c>
      <c r="C98" s="409">
        <v>11336273.93</v>
      </c>
      <c r="D98" s="409">
        <v>12407716.26</v>
      </c>
      <c r="E98" s="258">
        <f t="shared" si="2"/>
        <v>1071442.33</v>
      </c>
      <c r="F98" s="257" t="s">
        <v>1070</v>
      </c>
      <c r="G98" s="276" t="s">
        <v>1069</v>
      </c>
      <c r="H98" s="422">
        <f>VLOOKUP(A98,'[1]ESF-08'!$A$82:$H$106,8,FALSE)</f>
        <v>0.2</v>
      </c>
    </row>
    <row r="99" spans="1:8" x14ac:dyDescent="0.2">
      <c r="A99" s="407" t="s">
        <v>1056</v>
      </c>
      <c r="B99" s="408" t="s">
        <v>1001</v>
      </c>
      <c r="C99" s="409">
        <v>9688259.0700000003</v>
      </c>
      <c r="D99" s="409">
        <v>9788301.0500000007</v>
      </c>
      <c r="E99" s="258">
        <f t="shared" si="2"/>
        <v>100041.98000000045</v>
      </c>
      <c r="F99" s="257" t="s">
        <v>1070</v>
      </c>
      <c r="G99" s="276" t="s">
        <v>1069</v>
      </c>
      <c r="H99" s="422">
        <f>VLOOKUP(A99,'[1]ESF-08'!$A$82:$H$106,8,FALSE)</f>
        <v>0.2</v>
      </c>
    </row>
    <row r="100" spans="1:8" x14ac:dyDescent="0.2">
      <c r="A100" s="407" t="s">
        <v>1057</v>
      </c>
      <c r="B100" s="408" t="s">
        <v>1003</v>
      </c>
      <c r="C100" s="409">
        <v>77389</v>
      </c>
      <c r="D100" s="409">
        <v>77389</v>
      </c>
      <c r="E100" s="258">
        <f t="shared" si="2"/>
        <v>0</v>
      </c>
      <c r="F100" s="257" t="s">
        <v>1070</v>
      </c>
      <c r="G100" s="276" t="s">
        <v>1069</v>
      </c>
      <c r="H100" s="422">
        <f>VLOOKUP(A100,'[1]ESF-08'!$A$82:$H$106,8,FALSE)</f>
        <v>0.2</v>
      </c>
    </row>
    <row r="101" spans="1:8" x14ac:dyDescent="0.2">
      <c r="A101" s="407" t="s">
        <v>1058</v>
      </c>
      <c r="B101" s="408" t="s">
        <v>1005</v>
      </c>
      <c r="C101" s="409">
        <v>22610308.670000002</v>
      </c>
      <c r="D101" s="409">
        <v>24278880.09</v>
      </c>
      <c r="E101" s="258">
        <f t="shared" si="2"/>
        <v>1668571.4199999981</v>
      </c>
      <c r="F101" s="257" t="s">
        <v>1070</v>
      </c>
      <c r="G101" s="276" t="s">
        <v>1069</v>
      </c>
      <c r="H101" s="422">
        <f>VLOOKUP(A101,'[1]ESF-08'!$A$82:$H$106,8,FALSE)</f>
        <v>0.2</v>
      </c>
    </row>
    <row r="102" spans="1:8" x14ac:dyDescent="0.2">
      <c r="A102" s="407" t="s">
        <v>1059</v>
      </c>
      <c r="B102" s="408" t="s">
        <v>1007</v>
      </c>
      <c r="C102" s="409">
        <v>63763773.280000001</v>
      </c>
      <c r="D102" s="409">
        <v>66551074.270000003</v>
      </c>
      <c r="E102" s="258">
        <f t="shared" si="2"/>
        <v>2787300.9900000021</v>
      </c>
      <c r="F102" s="257" t="s">
        <v>1070</v>
      </c>
      <c r="G102" s="276" t="s">
        <v>1069</v>
      </c>
      <c r="H102" s="422">
        <f>VLOOKUP(A102,'[1]ESF-08'!$A$82:$H$106,8,FALSE)</f>
        <v>0.1</v>
      </c>
    </row>
    <row r="103" spans="1:8" x14ac:dyDescent="0.2">
      <c r="A103" s="407" t="s">
        <v>1060</v>
      </c>
      <c r="B103" s="408" t="s">
        <v>1011</v>
      </c>
      <c r="C103" s="409">
        <v>75017.63</v>
      </c>
      <c r="D103" s="409">
        <v>86330.45</v>
      </c>
      <c r="E103" s="258">
        <f t="shared" si="2"/>
        <v>11312.819999999992</v>
      </c>
      <c r="F103" s="257" t="s">
        <v>1070</v>
      </c>
      <c r="G103" s="276" t="s">
        <v>1069</v>
      </c>
      <c r="H103" s="422">
        <f>VLOOKUP(A103,'[1]ESF-08'!$A$82:$H$106,8,FALSE)</f>
        <v>0.1</v>
      </c>
    </row>
    <row r="104" spans="1:8" x14ac:dyDescent="0.2">
      <c r="A104" s="407" t="s">
        <v>1061</v>
      </c>
      <c r="B104" s="408" t="s">
        <v>1013</v>
      </c>
      <c r="C104" s="409">
        <v>5418374.8499999996</v>
      </c>
      <c r="D104" s="409">
        <v>5663335.6900000004</v>
      </c>
      <c r="E104" s="258">
        <f t="shared" si="2"/>
        <v>244960.84000000078</v>
      </c>
      <c r="F104" s="257" t="s">
        <v>1070</v>
      </c>
      <c r="G104" s="276" t="s">
        <v>1069</v>
      </c>
      <c r="H104" s="422">
        <f>VLOOKUP(A104,'[1]ESF-08'!$A$82:$H$106,8,FALSE)</f>
        <v>0.1</v>
      </c>
    </row>
    <row r="105" spans="1:8" x14ac:dyDescent="0.2">
      <c r="A105" s="407" t="s">
        <v>1062</v>
      </c>
      <c r="B105" s="408" t="s">
        <v>1015</v>
      </c>
      <c r="C105" s="409">
        <v>14901195.460000001</v>
      </c>
      <c r="D105" s="409">
        <v>15601150.460000001</v>
      </c>
      <c r="E105" s="258">
        <f t="shared" si="2"/>
        <v>699955</v>
      </c>
      <c r="F105" s="257" t="s">
        <v>1070</v>
      </c>
      <c r="G105" s="276" t="s">
        <v>1069</v>
      </c>
      <c r="H105" s="422">
        <f>VLOOKUP(A105,'[1]ESF-08'!$A$82:$H$106,8,FALSE)</f>
        <v>0.1</v>
      </c>
    </row>
    <row r="106" spans="1:8" x14ac:dyDescent="0.2">
      <c r="A106" s="407" t="s">
        <v>1063</v>
      </c>
      <c r="B106" s="408" t="s">
        <v>1017</v>
      </c>
      <c r="C106" s="409">
        <v>3114759.91</v>
      </c>
      <c r="D106" s="409">
        <v>3264252.69</v>
      </c>
      <c r="E106" s="258">
        <f t="shared" si="2"/>
        <v>149492.7799999998</v>
      </c>
      <c r="F106" s="257" t="s">
        <v>1070</v>
      </c>
      <c r="G106" s="276" t="s">
        <v>1069</v>
      </c>
      <c r="H106" s="422">
        <f>VLOOKUP(A106,'[1]ESF-08'!$A$82:$H$106,8,FALSE)</f>
        <v>0.1</v>
      </c>
    </row>
    <row r="107" spans="1:8" x14ac:dyDescent="0.2">
      <c r="A107" s="407" t="s">
        <v>1064</v>
      </c>
      <c r="B107" s="408" t="s">
        <v>1065</v>
      </c>
      <c r="C107" s="409">
        <v>53078542.060000002</v>
      </c>
      <c r="D107" s="409">
        <v>56627892.210000001</v>
      </c>
      <c r="E107" s="258">
        <f t="shared" si="2"/>
        <v>3549350.1499999985</v>
      </c>
      <c r="F107" s="257" t="s">
        <v>1070</v>
      </c>
      <c r="G107" s="276" t="s">
        <v>1069</v>
      </c>
      <c r="H107" s="422">
        <f>VLOOKUP(A107,'[1]ESF-08'!$A$82:$H$106,8,FALSE)</f>
        <v>0.1</v>
      </c>
    </row>
    <row r="108" spans="1:8" x14ac:dyDescent="0.2">
      <c r="A108" s="407" t="s">
        <v>1066</v>
      </c>
      <c r="B108" s="408" t="s">
        <v>1021</v>
      </c>
      <c r="C108" s="409">
        <v>1020854.77</v>
      </c>
      <c r="D108" s="409">
        <v>1180211.19</v>
      </c>
      <c r="E108" s="258">
        <f t="shared" si="2"/>
        <v>159356.41999999993</v>
      </c>
      <c r="F108" s="257" t="s">
        <v>1070</v>
      </c>
      <c r="G108" s="276" t="s">
        <v>1069</v>
      </c>
      <c r="H108" s="422">
        <f>VLOOKUP(A108,'[1]ESF-08'!$A$82:$H$106,8,FALSE)</f>
        <v>0.1</v>
      </c>
    </row>
    <row r="109" spans="1:8" x14ac:dyDescent="0.2">
      <c r="A109" s="407" t="s">
        <v>1067</v>
      </c>
      <c r="B109" s="408" t="s">
        <v>1023</v>
      </c>
      <c r="C109" s="409">
        <v>2863484.54</v>
      </c>
      <c r="D109" s="409">
        <v>3105794.46</v>
      </c>
      <c r="E109" s="258">
        <f t="shared" si="2"/>
        <v>242309.91999999993</v>
      </c>
      <c r="F109" s="257" t="s">
        <v>1070</v>
      </c>
      <c r="G109" s="276" t="s">
        <v>1069</v>
      </c>
      <c r="H109" s="422">
        <f>VLOOKUP(A109,'[1]ESF-08'!$A$82:$H$106,8,FALSE)</f>
        <v>0.1</v>
      </c>
    </row>
    <row r="110" spans="1:8" x14ac:dyDescent="0.2">
      <c r="A110" s="407" t="s">
        <v>1068</v>
      </c>
      <c r="B110" s="408" t="s">
        <v>1025</v>
      </c>
      <c r="C110" s="409">
        <v>17589225.489999998</v>
      </c>
      <c r="D110" s="409">
        <v>18154041.510000002</v>
      </c>
      <c r="E110" s="258">
        <f t="shared" si="2"/>
        <v>564816.02000000328</v>
      </c>
      <c r="F110" s="257" t="s">
        <v>1070</v>
      </c>
      <c r="G110" s="276" t="s">
        <v>1069</v>
      </c>
      <c r="H110" s="422">
        <f>VLOOKUP(A110,'[1]ESF-08'!$A$82:$H$106,8,FALSE)</f>
        <v>0.1</v>
      </c>
    </row>
    <row r="111" spans="1:8" x14ac:dyDescent="0.2">
      <c r="A111" s="62"/>
      <c r="B111" s="62" t="s">
        <v>307</v>
      </c>
      <c r="C111" s="240">
        <f>SUM(C86:C110)</f>
        <v>806103141.61999989</v>
      </c>
      <c r="D111" s="240">
        <f>SUM(D86:D110)</f>
        <v>860695721.04000032</v>
      </c>
      <c r="E111" s="240">
        <f>SUM(E86:E110)</f>
        <v>54592579.420000032</v>
      </c>
      <c r="F111" s="240"/>
      <c r="G111" s="240"/>
      <c r="H111" s="240"/>
    </row>
    <row r="114" spans="1:8" x14ac:dyDescent="0.2">
      <c r="A114" s="214" t="s">
        <v>306</v>
      </c>
      <c r="B114" s="214"/>
      <c r="C114" s="284"/>
      <c r="D114" s="284"/>
      <c r="E114" s="284"/>
      <c r="G114" s="263" t="s">
        <v>305</v>
      </c>
    </row>
    <row r="115" spans="1:8" x14ac:dyDescent="0.2">
      <c r="A115" s="272"/>
      <c r="B115" s="272"/>
      <c r="C115" s="226"/>
    </row>
    <row r="116" spans="1:8" ht="27.9" customHeight="1" x14ac:dyDescent="0.2">
      <c r="A116" s="225" t="s">
        <v>45</v>
      </c>
      <c r="B116" s="224" t="s">
        <v>46</v>
      </c>
      <c r="C116" s="283" t="s">
        <v>47</v>
      </c>
      <c r="D116" s="283" t="s">
        <v>48</v>
      </c>
      <c r="E116" s="283" t="s">
        <v>49</v>
      </c>
      <c r="F116" s="282" t="s">
        <v>304</v>
      </c>
      <c r="G116" s="282" t="s">
        <v>303</v>
      </c>
      <c r="H116" s="282" t="s">
        <v>302</v>
      </c>
    </row>
    <row r="117" spans="1:8" x14ac:dyDescent="0.2">
      <c r="A117" s="407" t="s">
        <v>1071</v>
      </c>
      <c r="B117" s="408" t="s">
        <v>1072</v>
      </c>
      <c r="C117" s="409">
        <v>290613.8</v>
      </c>
      <c r="D117" s="409">
        <v>363136.63</v>
      </c>
      <c r="E117" s="258">
        <f>D117-C117</f>
        <v>72522.830000000016</v>
      </c>
      <c r="F117" s="276"/>
      <c r="G117" s="276" t="s">
        <v>1069</v>
      </c>
      <c r="H117" s="423">
        <v>0.2</v>
      </c>
    </row>
    <row r="118" spans="1:8" x14ac:dyDescent="0.2">
      <c r="A118" s="62"/>
      <c r="B118" s="62" t="s">
        <v>301</v>
      </c>
      <c r="C118" s="240">
        <f>SUM(C117:C117)</f>
        <v>290613.8</v>
      </c>
      <c r="D118" s="240">
        <f>SUM(D117:D117)</f>
        <v>363136.63</v>
      </c>
      <c r="E118" s="240">
        <f>SUM(E117:E117)</f>
        <v>72522.830000000016</v>
      </c>
      <c r="F118" s="240"/>
      <c r="G118" s="240"/>
      <c r="H118" s="240"/>
    </row>
  </sheetData>
  <dataValidations count="8">
    <dataValidation allowBlank="1" showInputMessage="1" showErrorMessage="1" prompt="Importe final del periodo que corresponde la información financiera trimestral que se presenta." sqref="D7 D32 D67 D74 D85 D116"/>
    <dataValidation allowBlank="1" showInputMessage="1" showErrorMessage="1" prompt="Saldo al 31 de diciembre del año anterior del ejercio que se presenta." sqref="C7 C32 C67 C74 C85 C116"/>
    <dataValidation allowBlank="1" showInputMessage="1" showErrorMessage="1" prompt="Corresponde al número de la cuenta de acuerdo al Plan de Cuentas emitido por el CONAC (DOF 23/12/2015)." sqref="A7 A32 A67 A74 A85 A116"/>
    <dataValidation allowBlank="1" showInputMessage="1" showErrorMessage="1" prompt="Indicar la tasa de aplicación." sqref="H67 H74 H85 H116"/>
    <dataValidation allowBlank="1" showInputMessage="1" showErrorMessage="1" prompt="Indicar el método de depreciación." sqref="G67 G74 G85 G116"/>
    <dataValidation allowBlank="1" showInputMessage="1" showErrorMessage="1" prompt="Corresponde al nombre o descripción de la cuenta de acuerdo al Plan de Cuentas emitido por el CONAC." sqref="B7 B32 B67 B74 B85 B116"/>
    <dataValidation allowBlank="1" showInputMessage="1" showErrorMessage="1" prompt="Diferencia entre el saldo final y el inicial presentados." sqref="E7 E32 E67 E74 E85 E116"/>
    <dataValidation allowBlank="1" showInputMessage="1" showErrorMessage="1" prompt="Criterio para la aplicación de depreciación: anual, mensual, trimestral, etc." sqref="F7 F32 F116 F74 F85 F67"/>
  </dataValidations>
  <pageMargins left="0.7" right="0.7" top="0.75" bottom="0.75" header="0.3" footer="0.3"/>
  <pageSetup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71" t="s">
        <v>142</v>
      </c>
      <c r="B2" s="472"/>
      <c r="C2" s="16"/>
      <c r="D2" s="16"/>
      <c r="E2" s="16"/>
      <c r="F2" s="11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39" t="s">
        <v>167</v>
      </c>
      <c r="B6" s="92"/>
      <c r="C6" s="92"/>
      <c r="D6" s="92"/>
      <c r="E6" s="92"/>
      <c r="F6" s="96"/>
    </row>
    <row r="7" spans="1:6" ht="14.1" customHeight="1" x14ac:dyDescent="0.2">
      <c r="A7" s="139" t="s">
        <v>168</v>
      </c>
      <c r="B7" s="92"/>
      <c r="C7" s="92"/>
      <c r="D7" s="92"/>
      <c r="E7" s="92"/>
      <c r="F7" s="96"/>
    </row>
    <row r="8" spans="1:6" ht="14.1" customHeight="1" x14ac:dyDescent="0.2">
      <c r="A8" s="139" t="s">
        <v>169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170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zoomScaleSheetLayoutView="100" workbookViewId="0">
      <selection sqref="A1:F25"/>
    </sheetView>
  </sheetViews>
  <sheetFormatPr baseColWidth="10" defaultColWidth="11.44140625" defaultRowHeight="10.199999999999999" x14ac:dyDescent="0.2"/>
  <cols>
    <col min="1" max="1" width="21.109375" style="89" customWidth="1"/>
    <col min="2" max="2" width="19" style="89" bestFit="1" customWidth="1"/>
    <col min="3" max="5" width="17.6640625" style="7" customWidth="1"/>
    <col min="6" max="6" width="17.6640625" style="89" customWidth="1"/>
    <col min="7" max="16384" width="11.44140625" style="89"/>
  </cols>
  <sheetData>
    <row r="1" spans="1:6" ht="11.25" customHeight="1" x14ac:dyDescent="0.2">
      <c r="A1" s="3" t="s">
        <v>43</v>
      </c>
      <c r="B1" s="3"/>
      <c r="C1" s="243"/>
      <c r="D1" s="243"/>
      <c r="E1" s="243"/>
      <c r="F1" s="5"/>
    </row>
    <row r="2" spans="1:6" ht="11.25" customHeight="1" x14ac:dyDescent="0.2">
      <c r="A2" s="3" t="s">
        <v>138</v>
      </c>
      <c r="B2" s="3"/>
      <c r="C2" s="243"/>
      <c r="D2" s="243"/>
      <c r="E2" s="243"/>
    </row>
    <row r="3" spans="1:6" ht="11.25" customHeight="1" x14ac:dyDescent="0.2">
      <c r="A3" s="3"/>
      <c r="B3" s="3"/>
      <c r="C3" s="243"/>
      <c r="D3" s="243"/>
      <c r="E3" s="243"/>
    </row>
    <row r="4" spans="1:6" ht="11.25" customHeight="1" x14ac:dyDescent="0.2"/>
    <row r="5" spans="1:6" ht="11.25" customHeight="1" x14ac:dyDescent="0.2">
      <c r="A5" s="301" t="s">
        <v>324</v>
      </c>
      <c r="B5" s="301"/>
      <c r="C5" s="298"/>
      <c r="D5" s="298"/>
      <c r="E5" s="298"/>
      <c r="F5" s="189" t="s">
        <v>321</v>
      </c>
    </row>
    <row r="6" spans="1:6" s="8" customFormat="1" x14ac:dyDescent="0.2">
      <c r="A6" s="17"/>
      <c r="B6" s="17"/>
      <c r="C6" s="298"/>
      <c r="D6" s="298"/>
      <c r="E6" s="298"/>
    </row>
    <row r="7" spans="1:6" ht="15" customHeight="1" x14ac:dyDescent="0.2">
      <c r="A7" s="225" t="s">
        <v>45</v>
      </c>
      <c r="B7" s="224" t="s">
        <v>46</v>
      </c>
      <c r="C7" s="283" t="s">
        <v>47</v>
      </c>
      <c r="D7" s="283" t="s">
        <v>48</v>
      </c>
      <c r="E7" s="283" t="s">
        <v>49</v>
      </c>
      <c r="F7" s="282" t="s">
        <v>304</v>
      </c>
    </row>
    <row r="8" spans="1:6" x14ac:dyDescent="0.2">
      <c r="A8" s="407" t="s">
        <v>1034</v>
      </c>
      <c r="B8" s="408" t="s">
        <v>1035</v>
      </c>
      <c r="C8" s="409">
        <v>31222056.170000002</v>
      </c>
      <c r="D8" s="409">
        <v>31229665.77</v>
      </c>
      <c r="E8" s="294">
        <f>D8-C8</f>
        <v>7609.5999999977648</v>
      </c>
      <c r="F8" s="293"/>
    </row>
    <row r="9" spans="1:6" ht="30.6" x14ac:dyDescent="0.2">
      <c r="A9" s="407" t="s">
        <v>1036</v>
      </c>
      <c r="B9" s="408" t="s">
        <v>1037</v>
      </c>
      <c r="C9" s="409">
        <v>29564728.309999999</v>
      </c>
      <c r="D9" s="409">
        <v>33129804.800000001</v>
      </c>
      <c r="E9" s="294">
        <f>D9-C9</f>
        <v>3565076.4900000021</v>
      </c>
      <c r="F9" s="293"/>
    </row>
    <row r="10" spans="1:6" x14ac:dyDescent="0.2">
      <c r="A10" s="62"/>
      <c r="B10" s="62" t="s">
        <v>323</v>
      </c>
      <c r="C10" s="240">
        <f>SUM(C8:C9)</f>
        <v>60786784.480000004</v>
      </c>
      <c r="D10" s="240">
        <f>SUM(D8:D9)</f>
        <v>64359470.57</v>
      </c>
      <c r="E10" s="240">
        <f>SUM(E8:E9)</f>
        <v>3572686.09</v>
      </c>
      <c r="F10" s="62"/>
    </row>
    <row r="11" spans="1:6" x14ac:dyDescent="0.2">
      <c r="A11" s="60"/>
      <c r="B11" s="60"/>
      <c r="C11" s="228"/>
      <c r="D11" s="228"/>
      <c r="E11" s="228"/>
      <c r="F11" s="60"/>
    </row>
    <row r="12" spans="1:6" x14ac:dyDescent="0.2">
      <c r="A12" s="60"/>
      <c r="B12" s="60"/>
      <c r="C12" s="228"/>
      <c r="D12" s="228"/>
      <c r="E12" s="228"/>
      <c r="F12" s="60"/>
    </row>
    <row r="13" spans="1:6" ht="11.25" customHeight="1" x14ac:dyDescent="0.2">
      <c r="A13" s="300" t="s">
        <v>322</v>
      </c>
      <c r="B13" s="299"/>
      <c r="C13" s="298"/>
      <c r="D13" s="298"/>
      <c r="E13" s="298"/>
      <c r="F13" s="189" t="s">
        <v>321</v>
      </c>
    </row>
    <row r="14" spans="1:6" x14ac:dyDescent="0.2">
      <c r="A14" s="278"/>
      <c r="B14" s="278"/>
      <c r="C14" s="279"/>
      <c r="D14" s="279"/>
      <c r="E14" s="279"/>
    </row>
    <row r="15" spans="1:6" ht="15" customHeight="1" x14ac:dyDescent="0.2">
      <c r="A15" s="225" t="s">
        <v>45</v>
      </c>
      <c r="B15" s="224" t="s">
        <v>46</v>
      </c>
      <c r="C15" s="283" t="s">
        <v>47</v>
      </c>
      <c r="D15" s="283" t="s">
        <v>48</v>
      </c>
      <c r="E15" s="283" t="s">
        <v>49</v>
      </c>
      <c r="F15" s="282" t="s">
        <v>304</v>
      </c>
    </row>
    <row r="16" spans="1:6" ht="11.25" customHeight="1" x14ac:dyDescent="0.2">
      <c r="A16" s="407" t="s">
        <v>1073</v>
      </c>
      <c r="B16" s="408" t="s">
        <v>1035</v>
      </c>
      <c r="C16" s="409">
        <v>29307781.370000001</v>
      </c>
      <c r="D16" s="409">
        <v>30264358.649999999</v>
      </c>
      <c r="E16" s="219">
        <f>D16-C16</f>
        <v>956577.27999999747</v>
      </c>
      <c r="F16" s="293"/>
    </row>
    <row r="17" spans="1:6" ht="11.25" customHeight="1" x14ac:dyDescent="0.2">
      <c r="A17" s="407" t="s">
        <v>1074</v>
      </c>
      <c r="B17" s="408" t="s">
        <v>1037</v>
      </c>
      <c r="C17" s="409">
        <v>20062256.129999999</v>
      </c>
      <c r="D17" s="409">
        <v>24336997.75</v>
      </c>
      <c r="E17" s="219">
        <f>D17-C17</f>
        <v>4274741.620000001</v>
      </c>
      <c r="F17" s="293"/>
    </row>
    <row r="18" spans="1:6" x14ac:dyDescent="0.2">
      <c r="A18" s="62"/>
      <c r="B18" s="62" t="s">
        <v>320</v>
      </c>
      <c r="C18" s="240">
        <f>SUM(C16:C17)</f>
        <v>49370037.5</v>
      </c>
      <c r="D18" s="240">
        <f>SUM(D16:D17)</f>
        <v>54601356.399999999</v>
      </c>
      <c r="E18" s="240">
        <f>SUM(E16:E17)</f>
        <v>5231318.8999999985</v>
      </c>
      <c r="F18" s="62"/>
    </row>
    <row r="19" spans="1:6" x14ac:dyDescent="0.2">
      <c r="A19" s="60"/>
      <c r="B19" s="60"/>
      <c r="C19" s="228"/>
      <c r="D19" s="228"/>
      <c r="E19" s="228"/>
      <c r="F19" s="60"/>
    </row>
    <row r="20" spans="1:6" x14ac:dyDescent="0.2">
      <c r="A20" s="60"/>
      <c r="B20" s="60"/>
      <c r="C20" s="228"/>
      <c r="D20" s="228"/>
      <c r="E20" s="228"/>
      <c r="F20" s="60"/>
    </row>
    <row r="21" spans="1:6" ht="11.25" customHeight="1" x14ac:dyDescent="0.2">
      <c r="A21" s="297" t="s">
        <v>319</v>
      </c>
      <c r="B21" s="296"/>
      <c r="C21" s="295"/>
      <c r="D21" s="295"/>
      <c r="E21" s="284"/>
      <c r="F21" s="263" t="s">
        <v>318</v>
      </c>
    </row>
    <row r="22" spans="1:6" x14ac:dyDescent="0.2">
      <c r="A22" s="272"/>
      <c r="B22" s="272"/>
      <c r="C22" s="226"/>
    </row>
    <row r="23" spans="1:6" ht="15" customHeight="1" x14ac:dyDescent="0.2">
      <c r="A23" s="225" t="s">
        <v>45</v>
      </c>
      <c r="B23" s="224" t="s">
        <v>46</v>
      </c>
      <c r="C23" s="283" t="s">
        <v>47</v>
      </c>
      <c r="D23" s="283" t="s">
        <v>48</v>
      </c>
      <c r="E23" s="283" t="s">
        <v>49</v>
      </c>
      <c r="F23" s="282" t="s">
        <v>304</v>
      </c>
    </row>
    <row r="24" spans="1:6" x14ac:dyDescent="0.2">
      <c r="A24" s="276"/>
      <c r="B24" s="411" t="s">
        <v>465</v>
      </c>
      <c r="C24" s="219"/>
      <c r="D24" s="294"/>
      <c r="E24" s="294"/>
      <c r="F24" s="293"/>
    </row>
    <row r="25" spans="1:6" x14ac:dyDescent="0.2">
      <c r="A25" s="292"/>
      <c r="B25" s="292" t="s">
        <v>317</v>
      </c>
      <c r="C25" s="291">
        <f>SUM(C24:C24)</f>
        <v>0</v>
      </c>
      <c r="D25" s="291">
        <f>SUM(D24:D24)</f>
        <v>0</v>
      </c>
      <c r="E25" s="291">
        <f>SUM(E24:E24)</f>
        <v>0</v>
      </c>
      <c r="F25" s="291"/>
    </row>
    <row r="26" spans="1:6" x14ac:dyDescent="0.2">
      <c r="A26" s="290"/>
      <c r="B26" s="288"/>
      <c r="C26" s="289"/>
      <c r="D26" s="289"/>
      <c r="E26" s="289"/>
      <c r="F26" s="288"/>
    </row>
  </sheetData>
  <dataValidations count="6">
    <dataValidation allowBlank="1" showInputMessage="1" showErrorMessage="1" prompt="Importe final del periodo que corresponde la información financiera trimestral que se presenta." sqref="D7 D15 D23"/>
    <dataValidation allowBlank="1" showInputMessage="1" showErrorMessage="1" prompt="Saldo al 31 de diciembre del año anterior del ejercio que se presenta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Indicar el medio como se está amortizando el intangible, por tiempo, por uso." sqref="F7 F23 F15"/>
    <dataValidation allowBlank="1" showInputMessage="1" showErrorMessage="1" prompt="Diferencia entre el saldo final y el inicial presentados." sqref="E7 E23 E15"/>
    <dataValidation allowBlank="1" showInputMessage="1" showErrorMessage="1" prompt="Corresponde al nombre o descripción de la cuenta de acuerdo al Plan de Cuentas emitido por el CONAC." sqref="B7 B23 B15"/>
  </dataValidation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71" t="s">
        <v>142</v>
      </c>
      <c r="B2" s="472"/>
      <c r="C2" s="101"/>
      <c r="D2" s="101"/>
      <c r="E2" s="101"/>
      <c r="F2" s="10"/>
    </row>
    <row r="3" spans="1:6" ht="10.8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59" t="s">
        <v>167</v>
      </c>
      <c r="B6" s="104"/>
      <c r="C6" s="104"/>
      <c r="D6" s="104"/>
      <c r="E6" s="104"/>
      <c r="F6" s="96"/>
    </row>
    <row r="7" spans="1:6" ht="14.1" customHeight="1" x14ac:dyDescent="0.2">
      <c r="A7" s="159" t="s">
        <v>168</v>
      </c>
      <c r="B7" s="105"/>
      <c r="C7" s="105"/>
      <c r="D7" s="105"/>
      <c r="E7" s="105"/>
      <c r="F7" s="106"/>
    </row>
    <row r="8" spans="1:6" ht="14.1" customHeight="1" x14ac:dyDescent="0.2">
      <c r="A8" s="159" t="s">
        <v>169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D15" sqref="D15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89" t="s">
        <v>50</v>
      </c>
    </row>
    <row r="6" spans="1:17" x14ac:dyDescent="0.2">
      <c r="J6" s="481"/>
      <c r="K6" s="481"/>
      <c r="L6" s="481"/>
      <c r="M6" s="481"/>
      <c r="N6" s="481"/>
      <c r="O6" s="481"/>
      <c r="P6" s="481"/>
      <c r="Q6" s="481"/>
    </row>
    <row r="7" spans="1:17" ht="10.8" thickBot="1" x14ac:dyDescent="0.25">
      <c r="A7" s="3" t="s">
        <v>52</v>
      </c>
    </row>
    <row r="8" spans="1:17" ht="52.5" customHeight="1" thickBot="1" x14ac:dyDescent="0.25">
      <c r="A8" s="482" t="s">
        <v>1075</v>
      </c>
      <c r="B8" s="483"/>
      <c r="C8" s="483"/>
      <c r="D8" s="483"/>
      <c r="E8" s="483"/>
      <c r="F8" s="483"/>
      <c r="G8" s="483"/>
      <c r="H8" s="484"/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zoomScaleSheetLayoutView="90" workbookViewId="0">
      <selection activeCell="B29" sqref="B29"/>
    </sheetView>
  </sheetViews>
  <sheetFormatPr baseColWidth="10" defaultColWidth="11.44140625" defaultRowHeight="10.199999999999999" x14ac:dyDescent="0.2"/>
  <cols>
    <col min="1" max="1" width="22" style="8" customWidth="1"/>
    <col min="2" max="2" width="50.6640625" style="8" customWidth="1"/>
    <col min="3" max="3" width="13" style="9" bestFit="1" customWidth="1"/>
    <col min="4" max="4" width="32.109375" style="61" bestFit="1" customWidth="1"/>
    <col min="5" max="5" width="17.44140625" style="61" bestFit="1" customWidth="1"/>
    <col min="6" max="6" width="14.6640625" style="8" customWidth="1"/>
    <col min="7" max="16384" width="11.44140625" style="8"/>
  </cols>
  <sheetData>
    <row r="1" spans="1:6" s="89" customFormat="1" x14ac:dyDescent="0.2">
      <c r="A1" s="3" t="s">
        <v>43</v>
      </c>
      <c r="B1" s="3"/>
      <c r="C1" s="243"/>
      <c r="D1" s="237"/>
      <c r="E1" s="4"/>
      <c r="F1" s="5"/>
    </row>
    <row r="2" spans="1:6" s="89" customFormat="1" x14ac:dyDescent="0.2">
      <c r="A2" s="3" t="s">
        <v>138</v>
      </c>
      <c r="B2" s="3"/>
      <c r="C2" s="243"/>
      <c r="D2" s="237"/>
      <c r="E2" s="4"/>
    </row>
    <row r="3" spans="1:6" s="89" customFormat="1" x14ac:dyDescent="0.2">
      <c r="C3" s="7"/>
      <c r="D3" s="237"/>
      <c r="E3" s="4"/>
    </row>
    <row r="4" spans="1:6" s="89" customFormat="1" x14ac:dyDescent="0.2">
      <c r="C4" s="7"/>
      <c r="D4" s="237"/>
      <c r="E4" s="4"/>
    </row>
    <row r="5" spans="1:6" s="89" customFormat="1" ht="11.25" customHeight="1" x14ac:dyDescent="0.2">
      <c r="A5" s="214" t="s">
        <v>453</v>
      </c>
      <c r="B5" s="227"/>
      <c r="C5" s="7"/>
      <c r="D5" s="243"/>
      <c r="E5" s="406" t="s">
        <v>242</v>
      </c>
    </row>
    <row r="6" spans="1:6" s="89" customFormat="1" x14ac:dyDescent="0.2">
      <c r="A6" s="245"/>
      <c r="B6" s="245"/>
      <c r="C6" s="244"/>
      <c r="D6" s="3"/>
      <c r="E6" s="243"/>
      <c r="F6" s="3"/>
    </row>
    <row r="7" spans="1:6" ht="15" customHeight="1" x14ac:dyDescent="0.2">
      <c r="A7" s="225" t="s">
        <v>45</v>
      </c>
      <c r="B7" s="224" t="s">
        <v>46</v>
      </c>
      <c r="C7" s="222" t="s">
        <v>241</v>
      </c>
      <c r="D7" s="223" t="s">
        <v>240</v>
      </c>
      <c r="E7" s="222" t="s">
        <v>239</v>
      </c>
    </row>
    <row r="8" spans="1:6" ht="11.25" customHeight="1" x14ac:dyDescent="0.2">
      <c r="A8" s="407" t="s">
        <v>454</v>
      </c>
      <c r="B8" s="408" t="s">
        <v>455</v>
      </c>
      <c r="C8" s="409">
        <v>547531238.85000002</v>
      </c>
      <c r="D8" s="242" t="s">
        <v>464</v>
      </c>
      <c r="E8" s="219" t="s">
        <v>465</v>
      </c>
    </row>
    <row r="9" spans="1:6" ht="11.25" customHeight="1" x14ac:dyDescent="0.2">
      <c r="A9" s="407" t="s">
        <v>456</v>
      </c>
      <c r="B9" s="408" t="s">
        <v>457</v>
      </c>
      <c r="C9" s="409">
        <v>85100000</v>
      </c>
      <c r="D9" s="242" t="s">
        <v>464</v>
      </c>
      <c r="E9" s="219" t="s">
        <v>465</v>
      </c>
    </row>
    <row r="10" spans="1:6" ht="11.25" customHeight="1" x14ac:dyDescent="0.2">
      <c r="A10" s="407" t="s">
        <v>458</v>
      </c>
      <c r="B10" s="408" t="s">
        <v>459</v>
      </c>
      <c r="C10" s="409">
        <v>100000000</v>
      </c>
      <c r="D10" s="242" t="s">
        <v>464</v>
      </c>
      <c r="E10" s="219" t="s">
        <v>465</v>
      </c>
    </row>
    <row r="11" spans="1:6" ht="11.25" customHeight="1" x14ac:dyDescent="0.2">
      <c r="A11" s="407" t="s">
        <v>460</v>
      </c>
      <c r="B11" s="408" t="s">
        <v>461</v>
      </c>
      <c r="C11" s="409">
        <v>50000000</v>
      </c>
      <c r="D11" s="242" t="s">
        <v>464</v>
      </c>
      <c r="E11" s="219" t="s">
        <v>465</v>
      </c>
    </row>
    <row r="12" spans="1:6" ht="11.25" customHeight="1" x14ac:dyDescent="0.2">
      <c r="A12" s="407" t="s">
        <v>462</v>
      </c>
      <c r="B12" s="408" t="s">
        <v>463</v>
      </c>
      <c r="C12" s="409">
        <v>400000000</v>
      </c>
      <c r="D12" s="242" t="s">
        <v>464</v>
      </c>
      <c r="E12" s="219" t="s">
        <v>465</v>
      </c>
    </row>
    <row r="13" spans="1:6" x14ac:dyDescent="0.2">
      <c r="A13" s="241"/>
      <c r="B13" s="241" t="s">
        <v>248</v>
      </c>
      <c r="C13" s="229">
        <f>SUM(C8:C12)+0.01</f>
        <v>1182631238.8599999</v>
      </c>
      <c r="D13" s="240"/>
      <c r="E13" s="229"/>
    </row>
    <row r="14" spans="1:6" x14ac:dyDescent="0.2">
      <c r="A14" s="239"/>
      <c r="B14" s="239"/>
      <c r="C14" s="238"/>
      <c r="D14" s="239"/>
      <c r="E14" s="238"/>
    </row>
    <row r="15" spans="1:6" x14ac:dyDescent="0.2">
      <c r="A15" s="239"/>
      <c r="B15" s="239"/>
      <c r="C15" s="238"/>
      <c r="D15" s="239"/>
      <c r="E15" s="238"/>
    </row>
    <row r="16" spans="1:6" ht="11.25" customHeight="1" x14ac:dyDescent="0.2">
      <c r="A16" s="214" t="s">
        <v>247</v>
      </c>
      <c r="B16" s="227"/>
      <c r="C16" s="226"/>
      <c r="D16" s="406" t="s">
        <v>242</v>
      </c>
    </row>
    <row r="17" spans="1:6" x14ac:dyDescent="0.2">
      <c r="A17" s="89"/>
      <c r="B17" s="89"/>
      <c r="C17" s="7"/>
      <c r="D17" s="237"/>
      <c r="E17" s="4"/>
      <c r="F17" s="89"/>
    </row>
    <row r="18" spans="1:6" ht="15" customHeight="1" x14ac:dyDescent="0.2">
      <c r="A18" s="225" t="s">
        <v>45</v>
      </c>
      <c r="B18" s="224" t="s">
        <v>46</v>
      </c>
      <c r="C18" s="222" t="s">
        <v>241</v>
      </c>
      <c r="D18" s="223" t="s">
        <v>240</v>
      </c>
      <c r="E18" s="236"/>
    </row>
    <row r="19" spans="1:6" ht="11.25" customHeight="1" x14ac:dyDescent="0.2">
      <c r="A19" s="234"/>
      <c r="B19" s="410" t="s">
        <v>465</v>
      </c>
      <c r="C19" s="233"/>
      <c r="D19" s="219"/>
      <c r="E19" s="10"/>
    </row>
    <row r="20" spans="1:6" x14ac:dyDescent="0.2">
      <c r="A20" s="232"/>
      <c r="B20" s="232" t="s">
        <v>246</v>
      </c>
      <c r="C20" s="231">
        <f>SUM(C19:C19)</f>
        <v>0</v>
      </c>
      <c r="D20" s="235"/>
      <c r="E20" s="11"/>
    </row>
    <row r="21" spans="1:6" x14ac:dyDescent="0.2">
      <c r="A21" s="60"/>
      <c r="B21" s="60"/>
      <c r="C21" s="228"/>
      <c r="D21" s="60"/>
      <c r="E21" s="228"/>
      <c r="F21" s="89"/>
    </row>
    <row r="22" spans="1:6" x14ac:dyDescent="0.2">
      <c r="A22" s="60"/>
      <c r="B22" s="60"/>
      <c r="C22" s="228"/>
      <c r="D22" s="60"/>
      <c r="E22" s="228"/>
      <c r="F22" s="89"/>
    </row>
    <row r="23" spans="1:6" ht="11.25" customHeight="1" x14ac:dyDescent="0.2">
      <c r="A23" s="214" t="s">
        <v>245</v>
      </c>
      <c r="B23" s="227"/>
      <c r="C23" s="226"/>
      <c r="D23" s="89"/>
      <c r="E23" s="406" t="s">
        <v>242</v>
      </c>
    </row>
    <row r="24" spans="1:6" x14ac:dyDescent="0.2">
      <c r="A24" s="89"/>
      <c r="B24" s="89"/>
      <c r="C24" s="7"/>
      <c r="D24" s="89"/>
      <c r="E24" s="7"/>
      <c r="F24" s="89"/>
    </row>
    <row r="25" spans="1:6" ht="15" customHeight="1" x14ac:dyDescent="0.2">
      <c r="A25" s="225" t="s">
        <v>45</v>
      </c>
      <c r="B25" s="224" t="s">
        <v>46</v>
      </c>
      <c r="C25" s="222" t="s">
        <v>241</v>
      </c>
      <c r="D25" s="223" t="s">
        <v>240</v>
      </c>
      <c r="E25" s="222" t="s">
        <v>239</v>
      </c>
      <c r="F25" s="221"/>
    </row>
    <row r="26" spans="1:6" x14ac:dyDescent="0.2">
      <c r="A26" s="234"/>
      <c r="B26" s="410" t="s">
        <v>465</v>
      </c>
      <c r="C26" s="233"/>
      <c r="D26" s="233"/>
      <c r="E26" s="219"/>
      <c r="F26" s="10"/>
    </row>
    <row r="27" spans="1:6" x14ac:dyDescent="0.2">
      <c r="A27" s="232"/>
      <c r="B27" s="232" t="s">
        <v>244</v>
      </c>
      <c r="C27" s="231">
        <f>SUM(C26:C26)</f>
        <v>0</v>
      </c>
      <c r="D27" s="230"/>
      <c r="E27" s="229"/>
      <c r="F27" s="11"/>
    </row>
    <row r="28" spans="1:6" x14ac:dyDescent="0.2">
      <c r="A28" s="60"/>
      <c r="B28" s="60"/>
      <c r="C28" s="228"/>
      <c r="D28" s="60"/>
      <c r="E28" s="228"/>
      <c r="F28" s="89"/>
    </row>
    <row r="29" spans="1:6" x14ac:dyDescent="0.2">
      <c r="A29" s="60"/>
      <c r="B29" s="60"/>
      <c r="C29" s="228"/>
      <c r="D29" s="60"/>
      <c r="E29" s="228"/>
      <c r="F29" s="89"/>
    </row>
    <row r="30" spans="1:6" ht="11.25" customHeight="1" x14ac:dyDescent="0.2">
      <c r="A30" s="214" t="s">
        <v>243</v>
      </c>
      <c r="B30" s="227"/>
      <c r="C30" s="226"/>
      <c r="D30" s="89"/>
      <c r="E30" s="406" t="s">
        <v>242</v>
      </c>
    </row>
    <row r="31" spans="1:6" x14ac:dyDescent="0.2">
      <c r="A31" s="89"/>
      <c r="B31" s="89"/>
      <c r="C31" s="7"/>
      <c r="D31" s="89"/>
      <c r="E31" s="7"/>
      <c r="F31" s="89"/>
    </row>
    <row r="32" spans="1:6" ht="15" customHeight="1" x14ac:dyDescent="0.2">
      <c r="A32" s="225" t="s">
        <v>45</v>
      </c>
      <c r="B32" s="224" t="s">
        <v>46</v>
      </c>
      <c r="C32" s="222" t="s">
        <v>241</v>
      </c>
      <c r="D32" s="223" t="s">
        <v>240</v>
      </c>
      <c r="E32" s="222" t="s">
        <v>239</v>
      </c>
      <c r="F32" s="221"/>
    </row>
    <row r="33" spans="1:6" x14ac:dyDescent="0.2">
      <c r="A33" s="220" t="s">
        <v>466</v>
      </c>
      <c r="B33" s="220" t="s">
        <v>467</v>
      </c>
      <c r="C33" s="219">
        <v>24239.81</v>
      </c>
      <c r="D33" s="219" t="s">
        <v>468</v>
      </c>
      <c r="E33" s="219" t="s">
        <v>465</v>
      </c>
      <c r="F33" s="10"/>
    </row>
    <row r="34" spans="1:6" x14ac:dyDescent="0.2">
      <c r="A34" s="218"/>
      <c r="B34" s="218" t="s">
        <v>238</v>
      </c>
      <c r="C34" s="217">
        <f>SUM(C33:C33)</f>
        <v>24239.81</v>
      </c>
      <c r="D34" s="216"/>
      <c r="E34" s="215"/>
      <c r="F34" s="11"/>
    </row>
  </sheetData>
  <dataValidations count="5">
    <dataValidation allowBlank="1" showInputMessage="1" showErrorMessage="1" prompt="Saldo final de la Información Financiera Trimestral que se presenta (trimestral: 1er, 2do, 3ro. o 4to.)." sqref="C7 C18 C25 C32"/>
    <dataValidation allowBlank="1" showInputMessage="1" showErrorMessage="1" prompt="Corresponde al número de la cuenta de acuerdo al Plan de Cuentas emitido por el CONAC (DOF 23/12/2015)." sqref="A7 A18 A25 A32"/>
    <dataValidation allowBlank="1" showInputMessage="1" showErrorMessage="1" prompt="Corresponde al nombre o descripción de la cuenta de acuerdo al Plan de Cuentas emitido por el CONAC." sqref="B7 B18 B25 B32"/>
    <dataValidation allowBlank="1" showInputMessage="1" showErrorMessage="1" prompt="Especificar el tipo de instrumento de inversión: Bondes, Petrobonos, Cetes, Mesa de dinero, etc." sqref="D7 D18 D25 D32"/>
    <dataValidation allowBlank="1" showInputMessage="1" showErrorMessage="1" prompt="En los casos en que la inversión se localice en dos o mas tipos de instrumentos, se detallará cada una de ellas y el importe invertido." sqref="E7 E25 E32"/>
  </dataValidations>
  <pageMargins left="0.7" right="0.7" top="0.75" bottom="0.75" header="0.3" footer="0.3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1"/>
      <c r="K6" s="481"/>
      <c r="L6" s="481"/>
      <c r="M6" s="481"/>
      <c r="N6" s="481"/>
      <c r="O6" s="481"/>
      <c r="P6" s="481"/>
      <c r="Q6" s="481"/>
    </row>
    <row r="7" spans="1:17" x14ac:dyDescent="0.2">
      <c r="A7" s="3" t="s">
        <v>52</v>
      </c>
    </row>
    <row r="8" spans="1:17" ht="52.5" customHeight="1" x14ac:dyDescent="0.2">
      <c r="A8" s="487" t="s">
        <v>53</v>
      </c>
      <c r="B8" s="487"/>
      <c r="C8" s="487"/>
      <c r="D8" s="487"/>
      <c r="E8" s="487"/>
      <c r="F8" s="487"/>
      <c r="G8" s="487"/>
      <c r="H8" s="48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zoomScaleNormal="100" zoomScaleSheetLayoutView="100" workbookViewId="0">
      <selection sqref="A1:D27"/>
    </sheetView>
  </sheetViews>
  <sheetFormatPr baseColWidth="10" defaultColWidth="11.44140625" defaultRowHeight="10.199999999999999" x14ac:dyDescent="0.2"/>
  <cols>
    <col min="1" max="1" width="22.10937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138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2" customFormat="1" ht="11.25" customHeight="1" x14ac:dyDescent="0.3">
      <c r="A5" s="301" t="s">
        <v>329</v>
      </c>
      <c r="B5" s="309"/>
      <c r="C5" s="308"/>
      <c r="D5" s="307" t="s">
        <v>326</v>
      </c>
    </row>
    <row r="6" spans="1:4" x14ac:dyDescent="0.2">
      <c r="A6" s="305"/>
      <c r="B6" s="305"/>
      <c r="C6" s="306"/>
      <c r="D6" s="305"/>
    </row>
    <row r="7" spans="1:4" ht="15" customHeight="1" x14ac:dyDescent="0.2">
      <c r="A7" s="225" t="s">
        <v>45</v>
      </c>
      <c r="B7" s="224" t="s">
        <v>46</v>
      </c>
      <c r="C7" s="222" t="s">
        <v>241</v>
      </c>
      <c r="D7" s="304" t="s">
        <v>259</v>
      </c>
    </row>
    <row r="8" spans="1:4" x14ac:dyDescent="0.2">
      <c r="A8" s="407" t="s">
        <v>1076</v>
      </c>
      <c r="B8" s="408" t="s">
        <v>1077</v>
      </c>
      <c r="C8" s="409">
        <v>2310</v>
      </c>
      <c r="D8" s="303"/>
    </row>
    <row r="9" spans="1:4" x14ac:dyDescent="0.2">
      <c r="A9" s="407" t="s">
        <v>1078</v>
      </c>
      <c r="B9" s="408" t="s">
        <v>1079</v>
      </c>
      <c r="C9" s="409">
        <v>1360314.95</v>
      </c>
      <c r="D9" s="303"/>
    </row>
    <row r="10" spans="1:4" x14ac:dyDescent="0.2">
      <c r="A10" s="407" t="s">
        <v>1080</v>
      </c>
      <c r="B10" s="408" t="s">
        <v>1081</v>
      </c>
      <c r="C10" s="409">
        <v>950000</v>
      </c>
      <c r="D10" s="303"/>
    </row>
    <row r="11" spans="1:4" x14ac:dyDescent="0.2">
      <c r="A11" s="407" t="s">
        <v>1082</v>
      </c>
      <c r="B11" s="408" t="s">
        <v>1083</v>
      </c>
      <c r="C11" s="409">
        <v>22000</v>
      </c>
      <c r="D11" s="303"/>
    </row>
    <row r="12" spans="1:4" x14ac:dyDescent="0.2">
      <c r="A12" s="407" t="s">
        <v>1084</v>
      </c>
      <c r="B12" s="408" t="s">
        <v>1085</v>
      </c>
      <c r="C12" s="409">
        <v>54050</v>
      </c>
      <c r="D12" s="303"/>
    </row>
    <row r="13" spans="1:4" x14ac:dyDescent="0.2">
      <c r="A13" s="407" t="s">
        <v>1086</v>
      </c>
      <c r="B13" s="408" t="s">
        <v>1087</v>
      </c>
      <c r="C13" s="409">
        <v>5000</v>
      </c>
      <c r="D13" s="303"/>
    </row>
    <row r="14" spans="1:4" x14ac:dyDescent="0.2">
      <c r="A14" s="407" t="s">
        <v>1088</v>
      </c>
      <c r="B14" s="408" t="s">
        <v>1089</v>
      </c>
      <c r="C14" s="409">
        <v>28000</v>
      </c>
      <c r="D14" s="303"/>
    </row>
    <row r="15" spans="1:4" x14ac:dyDescent="0.2">
      <c r="A15" s="407" t="s">
        <v>1090</v>
      </c>
      <c r="B15" s="408" t="s">
        <v>1091</v>
      </c>
      <c r="C15" s="409">
        <v>14513.92</v>
      </c>
      <c r="D15" s="303"/>
    </row>
    <row r="16" spans="1:4" x14ac:dyDescent="0.2">
      <c r="A16" s="407" t="s">
        <v>1092</v>
      </c>
      <c r="B16" s="408" t="s">
        <v>1093</v>
      </c>
      <c r="C16" s="409">
        <v>147626.23999999999</v>
      </c>
      <c r="D16" s="303"/>
    </row>
    <row r="17" spans="1:4" x14ac:dyDescent="0.2">
      <c r="A17" s="407" t="s">
        <v>1094</v>
      </c>
      <c r="B17" s="408" t="s">
        <v>1095</v>
      </c>
      <c r="C17" s="409">
        <v>18000</v>
      </c>
      <c r="D17" s="303"/>
    </row>
    <row r="18" spans="1:4" x14ac:dyDescent="0.2">
      <c r="A18" s="407" t="s">
        <v>1096</v>
      </c>
      <c r="B18" s="408" t="s">
        <v>1097</v>
      </c>
      <c r="C18" s="409">
        <v>87200</v>
      </c>
      <c r="D18" s="303"/>
    </row>
    <row r="19" spans="1:4" x14ac:dyDescent="0.2">
      <c r="A19" s="407" t="s">
        <v>1098</v>
      </c>
      <c r="B19" s="408" t="s">
        <v>1099</v>
      </c>
      <c r="C19" s="409">
        <v>24360</v>
      </c>
      <c r="D19" s="303"/>
    </row>
    <row r="20" spans="1:4" x14ac:dyDescent="0.2">
      <c r="A20" s="247"/>
      <c r="B20" s="247" t="s">
        <v>328</v>
      </c>
      <c r="C20" s="230">
        <f>SUM(C8:C19)</f>
        <v>2713375.1100000003</v>
      </c>
      <c r="D20" s="302"/>
    </row>
    <row r="23" spans="1:4" ht="11.25" customHeight="1" x14ac:dyDescent="0.2">
      <c r="A23" s="301" t="s">
        <v>327</v>
      </c>
      <c r="B23" s="309"/>
      <c r="C23" s="308"/>
      <c r="D23" s="307" t="s">
        <v>326</v>
      </c>
    </row>
    <row r="24" spans="1:4" x14ac:dyDescent="0.2">
      <c r="A24" s="305"/>
      <c r="B24" s="305"/>
      <c r="C24" s="306"/>
      <c r="D24" s="305"/>
    </row>
    <row r="25" spans="1:4" ht="15" customHeight="1" x14ac:dyDescent="0.2">
      <c r="A25" s="225" t="s">
        <v>45</v>
      </c>
      <c r="B25" s="224" t="s">
        <v>46</v>
      </c>
      <c r="C25" s="222" t="s">
        <v>241</v>
      </c>
      <c r="D25" s="304" t="s">
        <v>259</v>
      </c>
    </row>
    <row r="26" spans="1:4" x14ac:dyDescent="0.2">
      <c r="A26" s="277"/>
      <c r="B26" s="411" t="s">
        <v>465</v>
      </c>
      <c r="C26" s="228"/>
      <c r="D26" s="303"/>
    </row>
    <row r="27" spans="1:4" x14ac:dyDescent="0.2">
      <c r="A27" s="247"/>
      <c r="B27" s="247" t="s">
        <v>325</v>
      </c>
      <c r="C27" s="230">
        <f>SUM(C26:C26)</f>
        <v>0</v>
      </c>
      <c r="D27" s="302"/>
    </row>
  </sheetData>
  <dataValidations count="4">
    <dataValidation allowBlank="1" showInputMessage="1" showErrorMessage="1" prompt="Saldo final de la Información Financiera Trimestral que se presenta (trimestral: 1er, 2do, 3ro. o 4to.)." sqref="C7 C25"/>
    <dataValidation allowBlank="1" showInputMessage="1" showErrorMessage="1" prompt="Corresponde al número de la cuenta de acuerdo al Plan de Cuentas emitido por el CONAC (DOF 23/12/2015)." sqref="A7 A25"/>
    <dataValidation allowBlank="1" showInputMessage="1" showErrorMessage="1" prompt="Corresponde al nombre o descripción de la cuenta de acuerdo al Plan de Cuentas emitido por el CONAC." sqref="B7 B25"/>
    <dataValidation allowBlank="1" showInputMessage="1" showErrorMessage="1" prompt="Características cualitativas significativas que les impacten financieramente." sqref="D7 D25"/>
  </dataValidation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71" t="s">
        <v>142</v>
      </c>
      <c r="B2" s="472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233</v>
      </c>
      <c r="B4" s="94"/>
      <c r="C4" s="94"/>
      <c r="D4" s="95"/>
    </row>
    <row r="5" spans="1:4" ht="14.1" customHeight="1" x14ac:dyDescent="0.2">
      <c r="A5" s="139" t="s">
        <v>143</v>
      </c>
      <c r="B5" s="12"/>
      <c r="C5" s="12"/>
      <c r="D5" s="96"/>
    </row>
    <row r="6" spans="1:4" ht="14.1" customHeight="1" x14ac:dyDescent="0.2">
      <c r="A6" s="139" t="s">
        <v>172</v>
      </c>
      <c r="B6" s="105"/>
      <c r="C6" s="105"/>
      <c r="D6" s="106"/>
    </row>
    <row r="7" spans="1:4" ht="14.1" customHeight="1" thickBot="1" x14ac:dyDescent="0.25">
      <c r="A7" s="144" t="s">
        <v>173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zoomScaleNormal="100" zoomScaleSheetLayoutView="100" workbookViewId="0">
      <selection activeCell="B15" sqref="B15"/>
    </sheetView>
  </sheetViews>
  <sheetFormatPr baseColWidth="10" defaultColWidth="13.6640625" defaultRowHeight="10.199999999999999" x14ac:dyDescent="0.2"/>
  <cols>
    <col min="1" max="1" width="25.6640625" style="89" customWidth="1"/>
    <col min="2" max="2" width="50.6640625" style="89" customWidth="1"/>
    <col min="3" max="7" width="17.6640625" style="7" customWidth="1"/>
    <col min="8" max="8" width="17.6640625" style="89" customWidth="1"/>
    <col min="9" max="16384" width="13.6640625" style="89"/>
  </cols>
  <sheetData>
    <row r="1" spans="1:8" ht="11.25" customHeight="1" x14ac:dyDescent="0.2">
      <c r="A1" s="3" t="s">
        <v>43</v>
      </c>
      <c r="B1" s="3"/>
      <c r="C1" s="243"/>
      <c r="D1" s="243"/>
      <c r="E1" s="243"/>
      <c r="F1" s="243"/>
      <c r="G1" s="243"/>
      <c r="H1" s="5"/>
    </row>
    <row r="2" spans="1:8" x14ac:dyDescent="0.2">
      <c r="A2" s="3" t="s">
        <v>138</v>
      </c>
      <c r="B2" s="3"/>
      <c r="C2" s="243"/>
      <c r="D2" s="243"/>
      <c r="E2" s="243"/>
      <c r="F2" s="243"/>
      <c r="G2" s="243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4" t="s">
        <v>334</v>
      </c>
      <c r="B5" s="406"/>
      <c r="C5" s="23"/>
      <c r="D5" s="23"/>
      <c r="E5" s="23"/>
      <c r="F5" s="23"/>
      <c r="G5" s="23"/>
      <c r="H5" s="313" t="s">
        <v>331</v>
      </c>
    </row>
    <row r="6" spans="1:8" x14ac:dyDescent="0.2">
      <c r="A6" s="278"/>
    </row>
    <row r="7" spans="1:8" ht="15" customHeight="1" x14ac:dyDescent="0.2">
      <c r="A7" s="225" t="s">
        <v>45</v>
      </c>
      <c r="B7" s="224" t="s">
        <v>46</v>
      </c>
      <c r="C7" s="222" t="s">
        <v>241</v>
      </c>
      <c r="D7" s="260" t="s">
        <v>263</v>
      </c>
      <c r="E7" s="260" t="s">
        <v>262</v>
      </c>
      <c r="F7" s="260" t="s">
        <v>261</v>
      </c>
      <c r="G7" s="259" t="s">
        <v>260</v>
      </c>
      <c r="H7" s="224" t="s">
        <v>259</v>
      </c>
    </row>
    <row r="8" spans="1:8" x14ac:dyDescent="0.2">
      <c r="A8" s="407" t="s">
        <v>1100</v>
      </c>
      <c r="B8" s="408" t="s">
        <v>1101</v>
      </c>
      <c r="C8" s="409">
        <v>604888.99</v>
      </c>
      <c r="D8" s="219">
        <f>C8</f>
        <v>604888.99</v>
      </c>
      <c r="E8" s="219"/>
      <c r="F8" s="219"/>
      <c r="G8" s="219"/>
      <c r="H8" s="312"/>
    </row>
    <row r="9" spans="1:8" x14ac:dyDescent="0.2">
      <c r="A9" s="407" t="s">
        <v>1102</v>
      </c>
      <c r="B9" s="408" t="s">
        <v>1103</v>
      </c>
      <c r="C9" s="408">
        <v>609.14</v>
      </c>
      <c r="D9" s="219">
        <f t="shared" ref="D9:D72" si="0">C9</f>
        <v>609.14</v>
      </c>
      <c r="E9" s="219"/>
      <c r="F9" s="219"/>
      <c r="G9" s="219"/>
      <c r="H9" s="312"/>
    </row>
    <row r="10" spans="1:8" x14ac:dyDescent="0.2">
      <c r="A10" s="407" t="s">
        <v>1104</v>
      </c>
      <c r="B10" s="408" t="s">
        <v>1105</v>
      </c>
      <c r="C10" s="409">
        <v>399394.13</v>
      </c>
      <c r="D10" s="219">
        <f t="shared" si="0"/>
        <v>399394.13</v>
      </c>
      <c r="E10" s="219"/>
      <c r="F10" s="219"/>
      <c r="G10" s="219"/>
      <c r="H10" s="312"/>
    </row>
    <row r="11" spans="1:8" x14ac:dyDescent="0.2">
      <c r="A11" s="407" t="s">
        <v>1106</v>
      </c>
      <c r="B11" s="408" t="s">
        <v>1107</v>
      </c>
      <c r="C11" s="409">
        <v>609595.18000000005</v>
      </c>
      <c r="D11" s="219">
        <f t="shared" si="0"/>
        <v>609595.18000000005</v>
      </c>
      <c r="E11" s="219"/>
      <c r="F11" s="219"/>
      <c r="G11" s="219"/>
      <c r="H11" s="312"/>
    </row>
    <row r="12" spans="1:8" x14ac:dyDescent="0.2">
      <c r="A12" s="407" t="s">
        <v>1108</v>
      </c>
      <c r="B12" s="408" t="s">
        <v>663</v>
      </c>
      <c r="C12" s="409">
        <v>141114.53</v>
      </c>
      <c r="D12" s="219">
        <f t="shared" si="0"/>
        <v>141114.53</v>
      </c>
      <c r="E12" s="219"/>
      <c r="F12" s="219"/>
      <c r="G12" s="219"/>
      <c r="H12" s="312"/>
    </row>
    <row r="13" spans="1:8" x14ac:dyDescent="0.2">
      <c r="A13" s="407" t="s">
        <v>1109</v>
      </c>
      <c r="B13" s="408" t="s">
        <v>1110</v>
      </c>
      <c r="C13" s="409">
        <v>307170.53999999998</v>
      </c>
      <c r="D13" s="219">
        <f t="shared" si="0"/>
        <v>307170.53999999998</v>
      </c>
      <c r="E13" s="219"/>
      <c r="F13" s="219"/>
      <c r="G13" s="219"/>
      <c r="H13" s="312"/>
    </row>
    <row r="14" spans="1:8" x14ac:dyDescent="0.2">
      <c r="A14" s="407" t="s">
        <v>1111</v>
      </c>
      <c r="B14" s="408" t="s">
        <v>1112</v>
      </c>
      <c r="C14" s="409">
        <v>22070.16</v>
      </c>
      <c r="D14" s="219">
        <f t="shared" si="0"/>
        <v>22070.16</v>
      </c>
      <c r="E14" s="219"/>
      <c r="F14" s="219"/>
      <c r="G14" s="219"/>
      <c r="H14" s="312"/>
    </row>
    <row r="15" spans="1:8" x14ac:dyDescent="0.2">
      <c r="A15" s="407" t="s">
        <v>1113</v>
      </c>
      <c r="B15" s="408" t="s">
        <v>1114</v>
      </c>
      <c r="C15" s="409">
        <v>173713.67</v>
      </c>
      <c r="D15" s="219">
        <f t="shared" si="0"/>
        <v>173713.67</v>
      </c>
      <c r="E15" s="219"/>
      <c r="F15" s="219"/>
      <c r="G15" s="219"/>
      <c r="H15" s="312"/>
    </row>
    <row r="16" spans="1:8" x14ac:dyDescent="0.2">
      <c r="A16" s="407" t="s">
        <v>1115</v>
      </c>
      <c r="B16" s="408" t="s">
        <v>1116</v>
      </c>
      <c r="C16" s="409">
        <v>7424</v>
      </c>
      <c r="D16" s="219">
        <f t="shared" si="0"/>
        <v>7424</v>
      </c>
      <c r="E16" s="219"/>
      <c r="F16" s="219"/>
      <c r="G16" s="219"/>
      <c r="H16" s="312"/>
    </row>
    <row r="17" spans="1:8" x14ac:dyDescent="0.2">
      <c r="A17" s="407" t="s">
        <v>1117</v>
      </c>
      <c r="B17" s="408" t="s">
        <v>1118</v>
      </c>
      <c r="C17" s="409">
        <v>2853.6</v>
      </c>
      <c r="D17" s="219">
        <f t="shared" si="0"/>
        <v>2853.6</v>
      </c>
      <c r="E17" s="219"/>
      <c r="F17" s="219"/>
      <c r="G17" s="219"/>
      <c r="H17" s="312"/>
    </row>
    <row r="18" spans="1:8" x14ac:dyDescent="0.2">
      <c r="A18" s="407" t="s">
        <v>1119</v>
      </c>
      <c r="B18" s="408" t="s">
        <v>1120</v>
      </c>
      <c r="C18" s="409">
        <v>70390.62</v>
      </c>
      <c r="D18" s="219">
        <f t="shared" si="0"/>
        <v>70390.62</v>
      </c>
      <c r="E18" s="219"/>
      <c r="F18" s="219"/>
      <c r="G18" s="219"/>
      <c r="H18" s="312"/>
    </row>
    <row r="19" spans="1:8" x14ac:dyDescent="0.2">
      <c r="A19" s="407" t="s">
        <v>1121</v>
      </c>
      <c r="B19" s="408" t="s">
        <v>1122</v>
      </c>
      <c r="C19" s="409">
        <v>79959.23</v>
      </c>
      <c r="D19" s="219">
        <f t="shared" si="0"/>
        <v>79959.23</v>
      </c>
      <c r="E19" s="219"/>
      <c r="F19" s="219"/>
      <c r="G19" s="219"/>
      <c r="H19" s="312"/>
    </row>
    <row r="20" spans="1:8" x14ac:dyDescent="0.2">
      <c r="A20" s="407" t="s">
        <v>1123</v>
      </c>
      <c r="B20" s="408" t="s">
        <v>1124</v>
      </c>
      <c r="C20" s="409">
        <v>5173.6000000000004</v>
      </c>
      <c r="D20" s="219">
        <f t="shared" si="0"/>
        <v>5173.6000000000004</v>
      </c>
      <c r="E20" s="219"/>
      <c r="F20" s="219"/>
      <c r="G20" s="219"/>
      <c r="H20" s="312"/>
    </row>
    <row r="21" spans="1:8" x14ac:dyDescent="0.2">
      <c r="A21" s="407" t="s">
        <v>1125</v>
      </c>
      <c r="B21" s="408" t="s">
        <v>1126</v>
      </c>
      <c r="C21" s="409">
        <v>9006.52</v>
      </c>
      <c r="D21" s="219">
        <f t="shared" si="0"/>
        <v>9006.52</v>
      </c>
      <c r="E21" s="219"/>
      <c r="F21" s="219"/>
      <c r="G21" s="219"/>
      <c r="H21" s="312"/>
    </row>
    <row r="22" spans="1:8" x14ac:dyDescent="0.2">
      <c r="A22" s="407" t="s">
        <v>1127</v>
      </c>
      <c r="B22" s="408" t="s">
        <v>1128</v>
      </c>
      <c r="C22" s="409">
        <v>412426.95</v>
      </c>
      <c r="D22" s="219">
        <f t="shared" si="0"/>
        <v>412426.95</v>
      </c>
      <c r="E22" s="219"/>
      <c r="F22" s="219"/>
      <c r="G22" s="219"/>
      <c r="H22" s="312"/>
    </row>
    <row r="23" spans="1:8" x14ac:dyDescent="0.2">
      <c r="A23" s="407" t="s">
        <v>1129</v>
      </c>
      <c r="B23" s="408" t="s">
        <v>1130</v>
      </c>
      <c r="C23" s="409">
        <v>59700.98</v>
      </c>
      <c r="D23" s="219">
        <f t="shared" si="0"/>
        <v>59700.98</v>
      </c>
      <c r="E23" s="219"/>
      <c r="F23" s="219"/>
      <c r="G23" s="219"/>
      <c r="H23" s="312"/>
    </row>
    <row r="24" spans="1:8" x14ac:dyDescent="0.2">
      <c r="A24" s="407" t="s">
        <v>1131</v>
      </c>
      <c r="B24" s="408" t="s">
        <v>1132</v>
      </c>
      <c r="C24" s="409">
        <v>65085.85</v>
      </c>
      <c r="D24" s="219">
        <f t="shared" si="0"/>
        <v>65085.85</v>
      </c>
      <c r="E24" s="219"/>
      <c r="F24" s="219"/>
      <c r="G24" s="219"/>
      <c r="H24" s="312"/>
    </row>
    <row r="25" spans="1:8" x14ac:dyDescent="0.2">
      <c r="A25" s="407" t="s">
        <v>1133</v>
      </c>
      <c r="B25" s="408" t="s">
        <v>1134</v>
      </c>
      <c r="C25" s="409">
        <v>29000</v>
      </c>
      <c r="D25" s="219">
        <f t="shared" si="0"/>
        <v>29000</v>
      </c>
      <c r="E25" s="219"/>
      <c r="F25" s="219"/>
      <c r="G25" s="219"/>
      <c r="H25" s="312"/>
    </row>
    <row r="26" spans="1:8" x14ac:dyDescent="0.2">
      <c r="A26" s="407" t="s">
        <v>1135</v>
      </c>
      <c r="B26" s="408" t="s">
        <v>1136</v>
      </c>
      <c r="C26" s="409">
        <v>2561769.7799999998</v>
      </c>
      <c r="D26" s="219">
        <f t="shared" si="0"/>
        <v>2561769.7799999998</v>
      </c>
      <c r="E26" s="219"/>
      <c r="F26" s="219"/>
      <c r="G26" s="219"/>
      <c r="H26" s="312"/>
    </row>
    <row r="27" spans="1:8" x14ac:dyDescent="0.2">
      <c r="A27" s="407" t="s">
        <v>1137</v>
      </c>
      <c r="B27" s="408" t="s">
        <v>1138</v>
      </c>
      <c r="C27" s="409">
        <v>1200</v>
      </c>
      <c r="D27" s="219">
        <f t="shared" si="0"/>
        <v>1200</v>
      </c>
      <c r="E27" s="219"/>
      <c r="F27" s="219"/>
      <c r="G27" s="219"/>
      <c r="H27" s="312"/>
    </row>
    <row r="28" spans="1:8" x14ac:dyDescent="0.2">
      <c r="A28" s="407" t="s">
        <v>1139</v>
      </c>
      <c r="B28" s="408" t="s">
        <v>1140</v>
      </c>
      <c r="C28" s="409">
        <v>5000.76</v>
      </c>
      <c r="D28" s="219">
        <f t="shared" si="0"/>
        <v>5000.76</v>
      </c>
      <c r="E28" s="219"/>
      <c r="F28" s="219"/>
      <c r="G28" s="219"/>
      <c r="H28" s="312"/>
    </row>
    <row r="29" spans="1:8" x14ac:dyDescent="0.2">
      <c r="A29" s="407" t="s">
        <v>1141</v>
      </c>
      <c r="B29" s="408" t="s">
        <v>1142</v>
      </c>
      <c r="C29" s="409">
        <v>86937.36</v>
      </c>
      <c r="D29" s="219">
        <f t="shared" si="0"/>
        <v>86937.36</v>
      </c>
      <c r="E29" s="219"/>
      <c r="F29" s="219"/>
      <c r="G29" s="219"/>
      <c r="H29" s="312"/>
    </row>
    <row r="30" spans="1:8" x14ac:dyDescent="0.2">
      <c r="A30" s="407" t="s">
        <v>1143</v>
      </c>
      <c r="B30" s="408" t="s">
        <v>1144</v>
      </c>
      <c r="C30" s="409">
        <v>14980</v>
      </c>
      <c r="D30" s="219">
        <f t="shared" si="0"/>
        <v>14980</v>
      </c>
      <c r="E30" s="219"/>
      <c r="F30" s="219"/>
      <c r="G30" s="219"/>
      <c r="H30" s="312"/>
    </row>
    <row r="31" spans="1:8" x14ac:dyDescent="0.2">
      <c r="A31" s="407" t="s">
        <v>1145</v>
      </c>
      <c r="B31" s="408" t="s">
        <v>1146</v>
      </c>
      <c r="C31" s="409">
        <v>10254.4</v>
      </c>
      <c r="D31" s="219">
        <f t="shared" si="0"/>
        <v>10254.4</v>
      </c>
      <c r="E31" s="219"/>
      <c r="F31" s="219"/>
      <c r="G31" s="219"/>
      <c r="H31" s="312"/>
    </row>
    <row r="32" spans="1:8" x14ac:dyDescent="0.2">
      <c r="A32" s="407" t="s">
        <v>1147</v>
      </c>
      <c r="B32" s="408" t="s">
        <v>1148</v>
      </c>
      <c r="C32" s="409">
        <v>1060</v>
      </c>
      <c r="D32" s="219">
        <f t="shared" si="0"/>
        <v>1060</v>
      </c>
      <c r="E32" s="219"/>
      <c r="F32" s="219"/>
      <c r="G32" s="219"/>
      <c r="H32" s="312"/>
    </row>
    <row r="33" spans="1:8" x14ac:dyDescent="0.2">
      <c r="A33" s="407" t="s">
        <v>1149</v>
      </c>
      <c r="B33" s="408" t="s">
        <v>1150</v>
      </c>
      <c r="C33" s="408">
        <v>108.15</v>
      </c>
      <c r="D33" s="219">
        <f t="shared" si="0"/>
        <v>108.15</v>
      </c>
      <c r="E33" s="219"/>
      <c r="F33" s="219"/>
      <c r="G33" s="219"/>
      <c r="H33" s="312"/>
    </row>
    <row r="34" spans="1:8" x14ac:dyDescent="0.2">
      <c r="A34" s="407" t="s">
        <v>1151</v>
      </c>
      <c r="B34" s="408" t="s">
        <v>1152</v>
      </c>
      <c r="C34" s="409">
        <v>187004</v>
      </c>
      <c r="D34" s="219">
        <f t="shared" si="0"/>
        <v>187004</v>
      </c>
      <c r="E34" s="219"/>
      <c r="F34" s="219"/>
      <c r="G34" s="219"/>
      <c r="H34" s="312"/>
    </row>
    <row r="35" spans="1:8" x14ac:dyDescent="0.2">
      <c r="A35" s="407" t="s">
        <v>1153</v>
      </c>
      <c r="B35" s="408" t="s">
        <v>1154</v>
      </c>
      <c r="C35" s="409">
        <v>8700</v>
      </c>
      <c r="D35" s="219">
        <f t="shared" si="0"/>
        <v>8700</v>
      </c>
      <c r="E35" s="219"/>
      <c r="F35" s="219"/>
      <c r="G35" s="219"/>
      <c r="H35" s="312"/>
    </row>
    <row r="36" spans="1:8" x14ac:dyDescent="0.2">
      <c r="A36" s="407" t="s">
        <v>1155</v>
      </c>
      <c r="B36" s="408" t="s">
        <v>1156</v>
      </c>
      <c r="C36" s="409">
        <v>14692.56</v>
      </c>
      <c r="D36" s="219">
        <f t="shared" si="0"/>
        <v>14692.56</v>
      </c>
      <c r="E36" s="219"/>
      <c r="F36" s="219"/>
      <c r="G36" s="219"/>
      <c r="H36" s="312"/>
    </row>
    <row r="37" spans="1:8" x14ac:dyDescent="0.2">
      <c r="A37" s="407" t="s">
        <v>1157</v>
      </c>
      <c r="B37" s="408" t="s">
        <v>1158</v>
      </c>
      <c r="C37" s="409">
        <v>17701.599999999999</v>
      </c>
      <c r="D37" s="219">
        <f t="shared" si="0"/>
        <v>17701.599999999999</v>
      </c>
      <c r="E37" s="219"/>
      <c r="F37" s="219"/>
      <c r="G37" s="219"/>
      <c r="H37" s="312"/>
    </row>
    <row r="38" spans="1:8" x14ac:dyDescent="0.2">
      <c r="A38" s="407" t="s">
        <v>1159</v>
      </c>
      <c r="B38" s="408" t="s">
        <v>1160</v>
      </c>
      <c r="C38" s="409">
        <v>6896.29</v>
      </c>
      <c r="D38" s="219">
        <f t="shared" si="0"/>
        <v>6896.29</v>
      </c>
      <c r="E38" s="219"/>
      <c r="F38" s="219"/>
      <c r="G38" s="219"/>
      <c r="H38" s="312"/>
    </row>
    <row r="39" spans="1:8" x14ac:dyDescent="0.2">
      <c r="A39" s="407" t="s">
        <v>1161</v>
      </c>
      <c r="B39" s="408" t="s">
        <v>1162</v>
      </c>
      <c r="C39" s="409">
        <v>6960</v>
      </c>
      <c r="D39" s="219">
        <f t="shared" si="0"/>
        <v>6960</v>
      </c>
      <c r="E39" s="219"/>
      <c r="F39" s="219"/>
      <c r="G39" s="219"/>
      <c r="H39" s="312"/>
    </row>
    <row r="40" spans="1:8" x14ac:dyDescent="0.2">
      <c r="A40" s="407" t="s">
        <v>1163</v>
      </c>
      <c r="B40" s="408" t="s">
        <v>1164</v>
      </c>
      <c r="C40" s="409">
        <v>116393.19</v>
      </c>
      <c r="D40" s="219">
        <f t="shared" si="0"/>
        <v>116393.19</v>
      </c>
      <c r="E40" s="219"/>
      <c r="F40" s="219"/>
      <c r="G40" s="219"/>
      <c r="H40" s="312"/>
    </row>
    <row r="41" spans="1:8" x14ac:dyDescent="0.2">
      <c r="A41" s="407" t="s">
        <v>1165</v>
      </c>
      <c r="B41" s="408" t="s">
        <v>1166</v>
      </c>
      <c r="C41" s="409">
        <v>72292.5</v>
      </c>
      <c r="D41" s="219">
        <f t="shared" si="0"/>
        <v>72292.5</v>
      </c>
      <c r="E41" s="219"/>
      <c r="F41" s="219"/>
      <c r="G41" s="219"/>
      <c r="H41" s="312"/>
    </row>
    <row r="42" spans="1:8" x14ac:dyDescent="0.2">
      <c r="A42" s="407" t="s">
        <v>1167</v>
      </c>
      <c r="B42" s="408" t="s">
        <v>1168</v>
      </c>
      <c r="C42" s="409">
        <v>7917</v>
      </c>
      <c r="D42" s="219">
        <f t="shared" si="0"/>
        <v>7917</v>
      </c>
      <c r="E42" s="219"/>
      <c r="F42" s="219"/>
      <c r="G42" s="219"/>
      <c r="H42" s="312"/>
    </row>
    <row r="43" spans="1:8" x14ac:dyDescent="0.2">
      <c r="A43" s="407" t="s">
        <v>1169</v>
      </c>
      <c r="B43" s="408" t="s">
        <v>1170</v>
      </c>
      <c r="C43" s="409">
        <v>133400</v>
      </c>
      <c r="D43" s="219">
        <f t="shared" si="0"/>
        <v>133400</v>
      </c>
      <c r="E43" s="219"/>
      <c r="F43" s="219"/>
      <c r="G43" s="219"/>
      <c r="H43" s="312"/>
    </row>
    <row r="44" spans="1:8" x14ac:dyDescent="0.2">
      <c r="A44" s="407" t="s">
        <v>1171</v>
      </c>
      <c r="B44" s="408" t="s">
        <v>1172</v>
      </c>
      <c r="C44" s="409">
        <v>12050.89</v>
      </c>
      <c r="D44" s="219">
        <f t="shared" si="0"/>
        <v>12050.89</v>
      </c>
      <c r="E44" s="219"/>
      <c r="F44" s="219"/>
      <c r="G44" s="219"/>
      <c r="H44" s="312"/>
    </row>
    <row r="45" spans="1:8" x14ac:dyDescent="0.2">
      <c r="A45" s="407" t="s">
        <v>1173</v>
      </c>
      <c r="B45" s="408" t="s">
        <v>1174</v>
      </c>
      <c r="C45" s="409">
        <v>2980</v>
      </c>
      <c r="D45" s="219">
        <f t="shared" si="0"/>
        <v>2980</v>
      </c>
      <c r="E45" s="219"/>
      <c r="F45" s="219"/>
      <c r="G45" s="219"/>
      <c r="H45" s="312"/>
    </row>
    <row r="46" spans="1:8" x14ac:dyDescent="0.2">
      <c r="A46" s="407" t="s">
        <v>1175</v>
      </c>
      <c r="B46" s="408" t="s">
        <v>1176</v>
      </c>
      <c r="C46" s="409">
        <v>304357.18</v>
      </c>
      <c r="D46" s="219">
        <f t="shared" si="0"/>
        <v>304357.18</v>
      </c>
      <c r="E46" s="219"/>
      <c r="F46" s="219"/>
      <c r="G46" s="219"/>
      <c r="H46" s="312"/>
    </row>
    <row r="47" spans="1:8" x14ac:dyDescent="0.2">
      <c r="A47" s="407" t="s">
        <v>1177</v>
      </c>
      <c r="B47" s="408" t="s">
        <v>1178</v>
      </c>
      <c r="C47" s="409">
        <v>60000</v>
      </c>
      <c r="D47" s="219">
        <f t="shared" si="0"/>
        <v>60000</v>
      </c>
      <c r="E47" s="219"/>
      <c r="F47" s="219"/>
      <c r="G47" s="219"/>
      <c r="H47" s="312"/>
    </row>
    <row r="48" spans="1:8" x14ac:dyDescent="0.2">
      <c r="A48" s="407" t="s">
        <v>1179</v>
      </c>
      <c r="B48" s="408" t="s">
        <v>1180</v>
      </c>
      <c r="C48" s="409">
        <v>5649.2</v>
      </c>
      <c r="D48" s="219">
        <f t="shared" si="0"/>
        <v>5649.2</v>
      </c>
      <c r="E48" s="219"/>
      <c r="F48" s="219"/>
      <c r="G48" s="219"/>
      <c r="H48" s="312"/>
    </row>
    <row r="49" spans="1:8" x14ac:dyDescent="0.2">
      <c r="A49" s="407" t="s">
        <v>1181</v>
      </c>
      <c r="B49" s="408" t="s">
        <v>1182</v>
      </c>
      <c r="C49" s="409">
        <v>6960</v>
      </c>
      <c r="D49" s="219">
        <f t="shared" si="0"/>
        <v>6960</v>
      </c>
      <c r="E49" s="219"/>
      <c r="F49" s="219"/>
      <c r="G49" s="219"/>
      <c r="H49" s="312"/>
    </row>
    <row r="50" spans="1:8" x14ac:dyDescent="0.2">
      <c r="A50" s="407" t="s">
        <v>1183</v>
      </c>
      <c r="B50" s="408" t="s">
        <v>1184</v>
      </c>
      <c r="C50" s="408">
        <v>89.44</v>
      </c>
      <c r="D50" s="219">
        <f t="shared" si="0"/>
        <v>89.44</v>
      </c>
      <c r="E50" s="219"/>
      <c r="F50" s="219"/>
      <c r="G50" s="219"/>
      <c r="H50" s="312"/>
    </row>
    <row r="51" spans="1:8" x14ac:dyDescent="0.2">
      <c r="A51" s="407" t="s">
        <v>1185</v>
      </c>
      <c r="B51" s="408" t="s">
        <v>1186</v>
      </c>
      <c r="C51" s="409">
        <v>8000</v>
      </c>
      <c r="D51" s="219">
        <f t="shared" si="0"/>
        <v>8000</v>
      </c>
      <c r="E51" s="219"/>
      <c r="F51" s="219"/>
      <c r="G51" s="219"/>
      <c r="H51" s="312"/>
    </row>
    <row r="52" spans="1:8" x14ac:dyDescent="0.2">
      <c r="A52" s="407" t="s">
        <v>1187</v>
      </c>
      <c r="B52" s="408" t="s">
        <v>1188</v>
      </c>
      <c r="C52" s="409">
        <v>62440.04</v>
      </c>
      <c r="D52" s="219">
        <f t="shared" si="0"/>
        <v>62440.04</v>
      </c>
      <c r="E52" s="219"/>
      <c r="F52" s="219"/>
      <c r="G52" s="219"/>
      <c r="H52" s="312"/>
    </row>
    <row r="53" spans="1:8" x14ac:dyDescent="0.2">
      <c r="A53" s="407" t="s">
        <v>1189</v>
      </c>
      <c r="B53" s="408" t="s">
        <v>1190</v>
      </c>
      <c r="C53" s="409">
        <v>4114.01</v>
      </c>
      <c r="D53" s="219">
        <f t="shared" si="0"/>
        <v>4114.01</v>
      </c>
      <c r="E53" s="219"/>
      <c r="F53" s="219"/>
      <c r="G53" s="219"/>
      <c r="H53" s="312"/>
    </row>
    <row r="54" spans="1:8" x14ac:dyDescent="0.2">
      <c r="A54" s="407" t="s">
        <v>1191</v>
      </c>
      <c r="B54" s="408" t="s">
        <v>1192</v>
      </c>
      <c r="C54" s="409">
        <v>9051.7199999999993</v>
      </c>
      <c r="D54" s="219">
        <f t="shared" si="0"/>
        <v>9051.7199999999993</v>
      </c>
      <c r="E54" s="219"/>
      <c r="F54" s="219"/>
      <c r="G54" s="219"/>
      <c r="H54" s="312"/>
    </row>
    <row r="55" spans="1:8" x14ac:dyDescent="0.2">
      <c r="A55" s="407" t="s">
        <v>1193</v>
      </c>
      <c r="B55" s="408" t="s">
        <v>1194</v>
      </c>
      <c r="C55" s="409">
        <v>21007.599999999999</v>
      </c>
      <c r="D55" s="219">
        <f t="shared" si="0"/>
        <v>21007.599999999999</v>
      </c>
      <c r="E55" s="219"/>
      <c r="F55" s="219"/>
      <c r="G55" s="219"/>
      <c r="H55" s="312"/>
    </row>
    <row r="56" spans="1:8" x14ac:dyDescent="0.2">
      <c r="A56" s="407" t="s">
        <v>1195</v>
      </c>
      <c r="B56" s="408" t="s">
        <v>1196</v>
      </c>
      <c r="C56" s="409">
        <v>4750</v>
      </c>
      <c r="D56" s="219">
        <f t="shared" si="0"/>
        <v>4750</v>
      </c>
      <c r="E56" s="219"/>
      <c r="F56" s="219"/>
      <c r="G56" s="219"/>
      <c r="H56" s="312"/>
    </row>
    <row r="57" spans="1:8" x14ac:dyDescent="0.2">
      <c r="A57" s="407" t="s">
        <v>1197</v>
      </c>
      <c r="B57" s="408" t="s">
        <v>1198</v>
      </c>
      <c r="C57" s="409">
        <v>5568</v>
      </c>
      <c r="D57" s="219">
        <f t="shared" si="0"/>
        <v>5568</v>
      </c>
      <c r="E57" s="219"/>
      <c r="F57" s="219"/>
      <c r="G57" s="219"/>
      <c r="H57" s="312"/>
    </row>
    <row r="58" spans="1:8" x14ac:dyDescent="0.2">
      <c r="A58" s="407" t="s">
        <v>1199</v>
      </c>
      <c r="B58" s="408" t="s">
        <v>1200</v>
      </c>
      <c r="C58" s="409">
        <v>12876</v>
      </c>
      <c r="D58" s="219">
        <f t="shared" si="0"/>
        <v>12876</v>
      </c>
      <c r="E58" s="219"/>
      <c r="F58" s="219"/>
      <c r="G58" s="219"/>
      <c r="H58" s="312"/>
    </row>
    <row r="59" spans="1:8" x14ac:dyDescent="0.2">
      <c r="A59" s="407" t="s">
        <v>1201</v>
      </c>
      <c r="B59" s="408" t="s">
        <v>1202</v>
      </c>
      <c r="C59" s="409">
        <v>30456.959999999999</v>
      </c>
      <c r="D59" s="219">
        <f t="shared" si="0"/>
        <v>30456.959999999999</v>
      </c>
      <c r="E59" s="219"/>
      <c r="F59" s="219"/>
      <c r="G59" s="219"/>
      <c r="H59" s="312"/>
    </row>
    <row r="60" spans="1:8" x14ac:dyDescent="0.2">
      <c r="A60" s="407" t="s">
        <v>1203</v>
      </c>
      <c r="B60" s="408" t="s">
        <v>1204</v>
      </c>
      <c r="C60" s="409">
        <v>141280.54</v>
      </c>
      <c r="D60" s="219">
        <f t="shared" si="0"/>
        <v>141280.54</v>
      </c>
      <c r="E60" s="219"/>
      <c r="F60" s="219"/>
      <c r="G60" s="219"/>
      <c r="H60" s="312"/>
    </row>
    <row r="61" spans="1:8" x14ac:dyDescent="0.2">
      <c r="A61" s="407" t="s">
        <v>1205</v>
      </c>
      <c r="B61" s="408" t="s">
        <v>1206</v>
      </c>
      <c r="C61" s="409">
        <v>18270</v>
      </c>
      <c r="D61" s="219">
        <f t="shared" si="0"/>
        <v>18270</v>
      </c>
      <c r="E61" s="219"/>
      <c r="F61" s="219"/>
      <c r="G61" s="219"/>
      <c r="H61" s="312"/>
    </row>
    <row r="62" spans="1:8" x14ac:dyDescent="0.2">
      <c r="A62" s="407" t="s">
        <v>1207</v>
      </c>
      <c r="B62" s="408" t="s">
        <v>1208</v>
      </c>
      <c r="C62" s="409">
        <v>29580</v>
      </c>
      <c r="D62" s="219">
        <f t="shared" si="0"/>
        <v>29580</v>
      </c>
      <c r="E62" s="219"/>
      <c r="F62" s="219"/>
      <c r="G62" s="219"/>
      <c r="H62" s="312"/>
    </row>
    <row r="63" spans="1:8" x14ac:dyDescent="0.2">
      <c r="A63" s="407" t="s">
        <v>1209</v>
      </c>
      <c r="B63" s="408" t="s">
        <v>1210</v>
      </c>
      <c r="C63" s="409">
        <v>27840</v>
      </c>
      <c r="D63" s="219">
        <f t="shared" si="0"/>
        <v>27840</v>
      </c>
      <c r="E63" s="219"/>
      <c r="F63" s="219"/>
      <c r="G63" s="219"/>
      <c r="H63" s="312"/>
    </row>
    <row r="64" spans="1:8" x14ac:dyDescent="0.2">
      <c r="A64" s="407" t="s">
        <v>1211</v>
      </c>
      <c r="B64" s="408" t="s">
        <v>1212</v>
      </c>
      <c r="C64" s="409">
        <v>548009.49</v>
      </c>
      <c r="D64" s="219">
        <f t="shared" si="0"/>
        <v>548009.49</v>
      </c>
      <c r="E64" s="219"/>
      <c r="F64" s="219"/>
      <c r="G64" s="219"/>
      <c r="H64" s="312"/>
    </row>
    <row r="65" spans="1:8" x14ac:dyDescent="0.2">
      <c r="A65" s="407" t="s">
        <v>1213</v>
      </c>
      <c r="B65" s="408" t="s">
        <v>1214</v>
      </c>
      <c r="C65" s="409">
        <v>10283.4</v>
      </c>
      <c r="D65" s="219">
        <f t="shared" si="0"/>
        <v>10283.4</v>
      </c>
      <c r="E65" s="219"/>
      <c r="F65" s="219"/>
      <c r="G65" s="219"/>
      <c r="H65" s="312"/>
    </row>
    <row r="66" spans="1:8" x14ac:dyDescent="0.2">
      <c r="A66" s="407" t="s">
        <v>1215</v>
      </c>
      <c r="B66" s="408" t="s">
        <v>1216</v>
      </c>
      <c r="C66" s="409">
        <v>47250</v>
      </c>
      <c r="D66" s="219">
        <f t="shared" si="0"/>
        <v>47250</v>
      </c>
      <c r="E66" s="219"/>
      <c r="F66" s="219"/>
      <c r="G66" s="219"/>
      <c r="H66" s="312"/>
    </row>
    <row r="67" spans="1:8" x14ac:dyDescent="0.2">
      <c r="A67" s="407" t="s">
        <v>1217</v>
      </c>
      <c r="B67" s="408" t="s">
        <v>1218</v>
      </c>
      <c r="C67" s="409">
        <v>22145</v>
      </c>
      <c r="D67" s="219">
        <f t="shared" si="0"/>
        <v>22145</v>
      </c>
      <c r="E67" s="219"/>
      <c r="F67" s="219"/>
      <c r="G67" s="219"/>
      <c r="H67" s="312"/>
    </row>
    <row r="68" spans="1:8" x14ac:dyDescent="0.2">
      <c r="A68" s="407" t="s">
        <v>1219</v>
      </c>
      <c r="B68" s="408" t="s">
        <v>1220</v>
      </c>
      <c r="C68" s="409">
        <v>476426.52</v>
      </c>
      <c r="D68" s="219">
        <f t="shared" si="0"/>
        <v>476426.52</v>
      </c>
      <c r="E68" s="219"/>
      <c r="F68" s="219"/>
      <c r="G68" s="219"/>
      <c r="H68" s="312"/>
    </row>
    <row r="69" spans="1:8" x14ac:dyDescent="0.2">
      <c r="A69" s="407" t="s">
        <v>1221</v>
      </c>
      <c r="B69" s="408" t="s">
        <v>1222</v>
      </c>
      <c r="C69" s="409">
        <v>6122.02</v>
      </c>
      <c r="D69" s="219">
        <f t="shared" si="0"/>
        <v>6122.02</v>
      </c>
      <c r="E69" s="219"/>
      <c r="F69" s="219"/>
      <c r="G69" s="219"/>
      <c r="H69" s="312"/>
    </row>
    <row r="70" spans="1:8" x14ac:dyDescent="0.2">
      <c r="A70" s="407" t="s">
        <v>1223</v>
      </c>
      <c r="B70" s="408" t="s">
        <v>1224</v>
      </c>
      <c r="C70" s="409">
        <v>169492.71</v>
      </c>
      <c r="D70" s="219">
        <f t="shared" si="0"/>
        <v>169492.71</v>
      </c>
      <c r="E70" s="219"/>
      <c r="F70" s="219"/>
      <c r="G70" s="219"/>
      <c r="H70" s="312"/>
    </row>
    <row r="71" spans="1:8" x14ac:dyDescent="0.2">
      <c r="A71" s="407" t="s">
        <v>1225</v>
      </c>
      <c r="B71" s="408" t="s">
        <v>1226</v>
      </c>
      <c r="C71" s="409">
        <v>3248</v>
      </c>
      <c r="D71" s="219">
        <f t="shared" si="0"/>
        <v>3248</v>
      </c>
      <c r="E71" s="219"/>
      <c r="F71" s="219"/>
      <c r="G71" s="219"/>
      <c r="H71" s="312"/>
    </row>
    <row r="72" spans="1:8" x14ac:dyDescent="0.2">
      <c r="A72" s="407" t="s">
        <v>1227</v>
      </c>
      <c r="B72" s="408" t="s">
        <v>1228</v>
      </c>
      <c r="C72" s="409">
        <v>46191.18</v>
      </c>
      <c r="D72" s="219">
        <f t="shared" si="0"/>
        <v>46191.18</v>
      </c>
      <c r="E72" s="219"/>
      <c r="F72" s="219"/>
      <c r="G72" s="219"/>
      <c r="H72" s="312"/>
    </row>
    <row r="73" spans="1:8" x14ac:dyDescent="0.2">
      <c r="A73" s="407" t="s">
        <v>1229</v>
      </c>
      <c r="B73" s="408" t="s">
        <v>1230</v>
      </c>
      <c r="C73" s="409">
        <v>3978.8</v>
      </c>
      <c r="D73" s="219">
        <f t="shared" ref="D73:D136" si="1">C73</f>
        <v>3978.8</v>
      </c>
      <c r="E73" s="219"/>
      <c r="F73" s="219"/>
      <c r="G73" s="219"/>
      <c r="H73" s="312"/>
    </row>
    <row r="74" spans="1:8" x14ac:dyDescent="0.2">
      <c r="A74" s="407" t="s">
        <v>1231</v>
      </c>
      <c r="B74" s="408" t="s">
        <v>1232</v>
      </c>
      <c r="C74" s="409">
        <v>6162.1</v>
      </c>
      <c r="D74" s="219">
        <f t="shared" si="1"/>
        <v>6162.1</v>
      </c>
      <c r="E74" s="219"/>
      <c r="F74" s="219"/>
      <c r="G74" s="219"/>
      <c r="H74" s="312"/>
    </row>
    <row r="75" spans="1:8" x14ac:dyDescent="0.2">
      <c r="A75" s="407" t="s">
        <v>1233</v>
      </c>
      <c r="B75" s="408" t="s">
        <v>1234</v>
      </c>
      <c r="C75" s="409">
        <v>39957</v>
      </c>
      <c r="D75" s="219">
        <f t="shared" si="1"/>
        <v>39957</v>
      </c>
      <c r="E75" s="219"/>
      <c r="F75" s="219"/>
      <c r="G75" s="219"/>
      <c r="H75" s="312"/>
    </row>
    <row r="76" spans="1:8" x14ac:dyDescent="0.2">
      <c r="A76" s="407" t="s">
        <v>1235</v>
      </c>
      <c r="B76" s="408" t="s">
        <v>1236</v>
      </c>
      <c r="C76" s="409">
        <v>3459.35</v>
      </c>
      <c r="D76" s="219">
        <f t="shared" si="1"/>
        <v>3459.35</v>
      </c>
      <c r="E76" s="219"/>
      <c r="F76" s="219"/>
      <c r="G76" s="219"/>
      <c r="H76" s="312"/>
    </row>
    <row r="77" spans="1:8" x14ac:dyDescent="0.2">
      <c r="A77" s="407" t="s">
        <v>1237</v>
      </c>
      <c r="B77" s="408" t="s">
        <v>1238</v>
      </c>
      <c r="C77" s="409">
        <v>1606.02</v>
      </c>
      <c r="D77" s="219">
        <f t="shared" si="1"/>
        <v>1606.02</v>
      </c>
      <c r="E77" s="219"/>
      <c r="F77" s="219"/>
      <c r="G77" s="219"/>
      <c r="H77" s="312"/>
    </row>
    <row r="78" spans="1:8" x14ac:dyDescent="0.2">
      <c r="A78" s="407" t="s">
        <v>1239</v>
      </c>
      <c r="B78" s="408" t="s">
        <v>1240</v>
      </c>
      <c r="C78" s="409">
        <v>2958</v>
      </c>
      <c r="D78" s="219">
        <f t="shared" si="1"/>
        <v>2958</v>
      </c>
      <c r="E78" s="219"/>
      <c r="F78" s="219"/>
      <c r="G78" s="219"/>
      <c r="H78" s="312"/>
    </row>
    <row r="79" spans="1:8" x14ac:dyDescent="0.2">
      <c r="A79" s="407" t="s">
        <v>1241</v>
      </c>
      <c r="B79" s="408" t="s">
        <v>1242</v>
      </c>
      <c r="C79" s="409">
        <v>3396</v>
      </c>
      <c r="D79" s="219">
        <f t="shared" si="1"/>
        <v>3396</v>
      </c>
      <c r="E79" s="219"/>
      <c r="F79" s="219"/>
      <c r="G79" s="219"/>
      <c r="H79" s="312"/>
    </row>
    <row r="80" spans="1:8" x14ac:dyDescent="0.2">
      <c r="A80" s="407" t="s">
        <v>1243</v>
      </c>
      <c r="B80" s="408" t="s">
        <v>1244</v>
      </c>
      <c r="C80" s="408">
        <v>-918</v>
      </c>
      <c r="D80" s="219">
        <f t="shared" si="1"/>
        <v>-918</v>
      </c>
      <c r="E80" s="219"/>
      <c r="F80" s="219"/>
      <c r="G80" s="219"/>
      <c r="H80" s="312"/>
    </row>
    <row r="81" spans="1:8" x14ac:dyDescent="0.2">
      <c r="A81" s="407" t="s">
        <v>1245</v>
      </c>
      <c r="B81" s="408" t="s">
        <v>1246</v>
      </c>
      <c r="C81" s="409">
        <v>19678.240000000002</v>
      </c>
      <c r="D81" s="219">
        <f t="shared" si="1"/>
        <v>19678.240000000002</v>
      </c>
      <c r="E81" s="219"/>
      <c r="F81" s="219"/>
      <c r="G81" s="219"/>
      <c r="H81" s="312"/>
    </row>
    <row r="82" spans="1:8" x14ac:dyDescent="0.2">
      <c r="A82" s="407" t="s">
        <v>1247</v>
      </c>
      <c r="B82" s="408" t="s">
        <v>1248</v>
      </c>
      <c r="C82" s="409">
        <v>4790.8</v>
      </c>
      <c r="D82" s="219">
        <f t="shared" si="1"/>
        <v>4790.8</v>
      </c>
      <c r="E82" s="219"/>
      <c r="F82" s="219"/>
      <c r="G82" s="219"/>
      <c r="H82" s="312"/>
    </row>
    <row r="83" spans="1:8" x14ac:dyDescent="0.2">
      <c r="A83" s="407" t="s">
        <v>1249</v>
      </c>
      <c r="B83" s="408" t="s">
        <v>1250</v>
      </c>
      <c r="C83" s="409">
        <v>2539.2399999999998</v>
      </c>
      <c r="D83" s="219">
        <f t="shared" si="1"/>
        <v>2539.2399999999998</v>
      </c>
      <c r="E83" s="219"/>
      <c r="F83" s="219"/>
      <c r="G83" s="219"/>
      <c r="H83" s="312"/>
    </row>
    <row r="84" spans="1:8" x14ac:dyDescent="0.2">
      <c r="A84" s="407" t="s">
        <v>1251</v>
      </c>
      <c r="B84" s="408" t="s">
        <v>1252</v>
      </c>
      <c r="C84" s="409">
        <v>29500</v>
      </c>
      <c r="D84" s="219">
        <f t="shared" si="1"/>
        <v>29500</v>
      </c>
      <c r="E84" s="219"/>
      <c r="F84" s="219"/>
      <c r="G84" s="219"/>
      <c r="H84" s="312"/>
    </row>
    <row r="85" spans="1:8" x14ac:dyDescent="0.2">
      <c r="A85" s="407" t="s">
        <v>1253</v>
      </c>
      <c r="B85" s="408" t="s">
        <v>1254</v>
      </c>
      <c r="C85" s="409">
        <v>29850.28</v>
      </c>
      <c r="D85" s="219">
        <f t="shared" si="1"/>
        <v>29850.28</v>
      </c>
      <c r="E85" s="219"/>
      <c r="F85" s="219"/>
      <c r="G85" s="219"/>
      <c r="H85" s="312"/>
    </row>
    <row r="86" spans="1:8" x14ac:dyDescent="0.2">
      <c r="A86" s="407" t="s">
        <v>1255</v>
      </c>
      <c r="B86" s="408" t="s">
        <v>1256</v>
      </c>
      <c r="C86" s="409">
        <v>27986.21</v>
      </c>
      <c r="D86" s="219">
        <f t="shared" si="1"/>
        <v>27986.21</v>
      </c>
      <c r="E86" s="219"/>
      <c r="F86" s="219"/>
      <c r="G86" s="219"/>
      <c r="H86" s="312"/>
    </row>
    <row r="87" spans="1:8" x14ac:dyDescent="0.2">
      <c r="A87" s="407" t="s">
        <v>1257</v>
      </c>
      <c r="B87" s="408" t="s">
        <v>1258</v>
      </c>
      <c r="C87" s="409">
        <v>40304.6</v>
      </c>
      <c r="D87" s="219">
        <f t="shared" si="1"/>
        <v>40304.6</v>
      </c>
      <c r="E87" s="219"/>
      <c r="F87" s="219"/>
      <c r="G87" s="219"/>
      <c r="H87" s="312"/>
    </row>
    <row r="88" spans="1:8" x14ac:dyDescent="0.2">
      <c r="A88" s="407" t="s">
        <v>1259</v>
      </c>
      <c r="B88" s="408" t="s">
        <v>1260</v>
      </c>
      <c r="C88" s="409">
        <v>14931.88</v>
      </c>
      <c r="D88" s="219">
        <f t="shared" si="1"/>
        <v>14931.88</v>
      </c>
      <c r="E88" s="219"/>
      <c r="F88" s="219"/>
      <c r="G88" s="219"/>
      <c r="H88" s="312"/>
    </row>
    <row r="89" spans="1:8" x14ac:dyDescent="0.2">
      <c r="A89" s="407" t="s">
        <v>1261</v>
      </c>
      <c r="B89" s="408" t="s">
        <v>1262</v>
      </c>
      <c r="C89" s="409">
        <v>15193.48</v>
      </c>
      <c r="D89" s="219">
        <f t="shared" si="1"/>
        <v>15193.48</v>
      </c>
      <c r="E89" s="219"/>
      <c r="F89" s="219"/>
      <c r="G89" s="219"/>
      <c r="H89" s="312"/>
    </row>
    <row r="90" spans="1:8" x14ac:dyDescent="0.2">
      <c r="A90" s="407" t="s">
        <v>1263</v>
      </c>
      <c r="B90" s="408" t="s">
        <v>1264</v>
      </c>
      <c r="C90" s="409">
        <v>5376</v>
      </c>
      <c r="D90" s="219">
        <f t="shared" si="1"/>
        <v>5376</v>
      </c>
      <c r="E90" s="219"/>
      <c r="F90" s="219"/>
      <c r="G90" s="219"/>
      <c r="H90" s="312"/>
    </row>
    <row r="91" spans="1:8" x14ac:dyDescent="0.2">
      <c r="A91" s="407" t="s">
        <v>1265</v>
      </c>
      <c r="B91" s="408" t="s">
        <v>1266</v>
      </c>
      <c r="C91" s="409">
        <v>36586.400000000001</v>
      </c>
      <c r="D91" s="219">
        <f t="shared" si="1"/>
        <v>36586.400000000001</v>
      </c>
      <c r="E91" s="219"/>
      <c r="F91" s="219"/>
      <c r="G91" s="219"/>
      <c r="H91" s="312"/>
    </row>
    <row r="92" spans="1:8" x14ac:dyDescent="0.2">
      <c r="A92" s="407" t="s">
        <v>1267</v>
      </c>
      <c r="B92" s="408" t="s">
        <v>1268</v>
      </c>
      <c r="C92" s="409">
        <v>94379.05</v>
      </c>
      <c r="D92" s="219">
        <f t="shared" si="1"/>
        <v>94379.05</v>
      </c>
      <c r="E92" s="219"/>
      <c r="F92" s="219"/>
      <c r="G92" s="219"/>
      <c r="H92" s="312"/>
    </row>
    <row r="93" spans="1:8" x14ac:dyDescent="0.2">
      <c r="A93" s="407" t="s">
        <v>1269</v>
      </c>
      <c r="B93" s="408" t="s">
        <v>1270</v>
      </c>
      <c r="C93" s="409">
        <v>200000</v>
      </c>
      <c r="D93" s="219">
        <f t="shared" si="1"/>
        <v>200000</v>
      </c>
      <c r="E93" s="219"/>
      <c r="F93" s="219"/>
      <c r="G93" s="219"/>
      <c r="H93" s="312"/>
    </row>
    <row r="94" spans="1:8" x14ac:dyDescent="0.2">
      <c r="A94" s="407" t="s">
        <v>1271</v>
      </c>
      <c r="B94" s="408" t="s">
        <v>1272</v>
      </c>
      <c r="C94" s="409">
        <v>4732.8</v>
      </c>
      <c r="D94" s="219">
        <f t="shared" si="1"/>
        <v>4732.8</v>
      </c>
      <c r="E94" s="219"/>
      <c r="F94" s="219"/>
      <c r="G94" s="219"/>
      <c r="H94" s="312"/>
    </row>
    <row r="95" spans="1:8" x14ac:dyDescent="0.2">
      <c r="A95" s="407" t="s">
        <v>1273</v>
      </c>
      <c r="B95" s="408" t="s">
        <v>1274</v>
      </c>
      <c r="C95" s="409">
        <v>7029</v>
      </c>
      <c r="D95" s="219">
        <f t="shared" si="1"/>
        <v>7029</v>
      </c>
      <c r="E95" s="219"/>
      <c r="F95" s="219"/>
      <c r="G95" s="219"/>
      <c r="H95" s="312"/>
    </row>
    <row r="96" spans="1:8" x14ac:dyDescent="0.2">
      <c r="A96" s="407" t="s">
        <v>1275</v>
      </c>
      <c r="B96" s="408" t="s">
        <v>1276</v>
      </c>
      <c r="C96" s="409">
        <v>54630.43</v>
      </c>
      <c r="D96" s="219">
        <f t="shared" si="1"/>
        <v>54630.43</v>
      </c>
      <c r="E96" s="219"/>
      <c r="F96" s="219"/>
      <c r="G96" s="219"/>
      <c r="H96" s="312"/>
    </row>
    <row r="97" spans="1:8" x14ac:dyDescent="0.2">
      <c r="A97" s="407" t="s">
        <v>1277</v>
      </c>
      <c r="B97" s="408" t="s">
        <v>1278</v>
      </c>
      <c r="C97" s="409">
        <v>13970</v>
      </c>
      <c r="D97" s="219">
        <f t="shared" si="1"/>
        <v>13970</v>
      </c>
      <c r="E97" s="219"/>
      <c r="F97" s="219"/>
      <c r="G97" s="219"/>
      <c r="H97" s="312"/>
    </row>
    <row r="98" spans="1:8" x14ac:dyDescent="0.2">
      <c r="A98" s="407" t="s">
        <v>1279</v>
      </c>
      <c r="B98" s="408" t="s">
        <v>1280</v>
      </c>
      <c r="C98" s="409">
        <v>32469.97</v>
      </c>
      <c r="D98" s="219">
        <f t="shared" si="1"/>
        <v>32469.97</v>
      </c>
      <c r="E98" s="219"/>
      <c r="F98" s="219"/>
      <c r="G98" s="219"/>
      <c r="H98" s="312"/>
    </row>
    <row r="99" spans="1:8" x14ac:dyDescent="0.2">
      <c r="A99" s="407" t="s">
        <v>1281</v>
      </c>
      <c r="B99" s="408" t="s">
        <v>1282</v>
      </c>
      <c r="C99" s="409">
        <v>1052.31</v>
      </c>
      <c r="D99" s="219">
        <f t="shared" si="1"/>
        <v>1052.31</v>
      </c>
      <c r="E99" s="219"/>
      <c r="F99" s="219"/>
      <c r="G99" s="219"/>
      <c r="H99" s="312"/>
    </row>
    <row r="100" spans="1:8" x14ac:dyDescent="0.2">
      <c r="A100" s="407" t="s">
        <v>1283</v>
      </c>
      <c r="B100" s="408" t="s">
        <v>1284</v>
      </c>
      <c r="C100" s="409">
        <v>8323</v>
      </c>
      <c r="D100" s="219">
        <f t="shared" si="1"/>
        <v>8323</v>
      </c>
      <c r="E100" s="219"/>
      <c r="F100" s="219"/>
      <c r="G100" s="219"/>
      <c r="H100" s="312"/>
    </row>
    <row r="101" spans="1:8" x14ac:dyDescent="0.2">
      <c r="A101" s="407" t="s">
        <v>1285</v>
      </c>
      <c r="B101" s="408" t="s">
        <v>1286</v>
      </c>
      <c r="C101" s="409">
        <v>47445.39</v>
      </c>
      <c r="D101" s="219">
        <f t="shared" si="1"/>
        <v>47445.39</v>
      </c>
      <c r="E101" s="219"/>
      <c r="F101" s="219"/>
      <c r="G101" s="219"/>
      <c r="H101" s="312"/>
    </row>
    <row r="102" spans="1:8" x14ac:dyDescent="0.2">
      <c r="A102" s="407" t="s">
        <v>1287</v>
      </c>
      <c r="B102" s="408" t="s">
        <v>1288</v>
      </c>
      <c r="C102" s="409">
        <v>19598.2</v>
      </c>
      <c r="D102" s="219">
        <f t="shared" si="1"/>
        <v>19598.2</v>
      </c>
      <c r="E102" s="219"/>
      <c r="F102" s="219"/>
      <c r="G102" s="219"/>
      <c r="H102" s="312"/>
    </row>
    <row r="103" spans="1:8" x14ac:dyDescent="0.2">
      <c r="A103" s="407" t="s">
        <v>1289</v>
      </c>
      <c r="B103" s="408" t="s">
        <v>1290</v>
      </c>
      <c r="C103" s="409">
        <v>11749.06</v>
      </c>
      <c r="D103" s="219">
        <f t="shared" si="1"/>
        <v>11749.06</v>
      </c>
      <c r="E103" s="219"/>
      <c r="F103" s="219"/>
      <c r="G103" s="219"/>
      <c r="H103" s="312"/>
    </row>
    <row r="104" spans="1:8" x14ac:dyDescent="0.2">
      <c r="A104" s="407" t="s">
        <v>1291</v>
      </c>
      <c r="B104" s="408" t="s">
        <v>1292</v>
      </c>
      <c r="C104" s="409">
        <v>29580</v>
      </c>
      <c r="D104" s="219">
        <f t="shared" si="1"/>
        <v>29580</v>
      </c>
      <c r="E104" s="219"/>
      <c r="F104" s="219"/>
      <c r="G104" s="219"/>
      <c r="H104" s="312"/>
    </row>
    <row r="105" spans="1:8" x14ac:dyDescent="0.2">
      <c r="A105" s="407" t="s">
        <v>1293</v>
      </c>
      <c r="B105" s="408" t="s">
        <v>1294</v>
      </c>
      <c r="C105" s="409">
        <v>3277</v>
      </c>
      <c r="D105" s="219">
        <f t="shared" si="1"/>
        <v>3277</v>
      </c>
      <c r="E105" s="219"/>
      <c r="F105" s="219"/>
      <c r="G105" s="219"/>
      <c r="H105" s="312"/>
    </row>
    <row r="106" spans="1:8" x14ac:dyDescent="0.2">
      <c r="A106" s="407" t="s">
        <v>1295</v>
      </c>
      <c r="B106" s="408" t="s">
        <v>1296</v>
      </c>
      <c r="C106" s="409">
        <v>29135.759999999998</v>
      </c>
      <c r="D106" s="219">
        <f t="shared" si="1"/>
        <v>29135.759999999998</v>
      </c>
      <c r="E106" s="219"/>
      <c r="F106" s="219"/>
      <c r="G106" s="219"/>
      <c r="H106" s="312"/>
    </row>
    <row r="107" spans="1:8" x14ac:dyDescent="0.2">
      <c r="A107" s="407" t="s">
        <v>1297</v>
      </c>
      <c r="B107" s="408" t="s">
        <v>1298</v>
      </c>
      <c r="C107" s="409">
        <v>152573.35</v>
      </c>
      <c r="D107" s="219">
        <f t="shared" si="1"/>
        <v>152573.35</v>
      </c>
      <c r="E107" s="219"/>
      <c r="F107" s="219"/>
      <c r="G107" s="219"/>
      <c r="H107" s="312"/>
    </row>
    <row r="108" spans="1:8" x14ac:dyDescent="0.2">
      <c r="A108" s="407" t="s">
        <v>1299</v>
      </c>
      <c r="B108" s="408" t="s">
        <v>1300</v>
      </c>
      <c r="C108" s="409">
        <v>9314.7999999999993</v>
      </c>
      <c r="D108" s="219">
        <f t="shared" si="1"/>
        <v>9314.7999999999993</v>
      </c>
      <c r="E108" s="219"/>
      <c r="F108" s="219"/>
      <c r="G108" s="219"/>
      <c r="H108" s="312"/>
    </row>
    <row r="109" spans="1:8" x14ac:dyDescent="0.2">
      <c r="A109" s="407" t="s">
        <v>1301</v>
      </c>
      <c r="B109" s="408" t="s">
        <v>1302</v>
      </c>
      <c r="C109" s="409">
        <v>65000</v>
      </c>
      <c r="D109" s="219">
        <f t="shared" si="1"/>
        <v>65000</v>
      </c>
      <c r="E109" s="219"/>
      <c r="F109" s="219"/>
      <c r="G109" s="219"/>
      <c r="H109" s="312"/>
    </row>
    <row r="110" spans="1:8" x14ac:dyDescent="0.2">
      <c r="A110" s="407" t="s">
        <v>1303</v>
      </c>
      <c r="B110" s="408" t="s">
        <v>1304</v>
      </c>
      <c r="C110" s="408">
        <v>207.06</v>
      </c>
      <c r="D110" s="219">
        <f t="shared" si="1"/>
        <v>207.06</v>
      </c>
      <c r="E110" s="219"/>
      <c r="F110" s="219"/>
      <c r="G110" s="219"/>
      <c r="H110" s="312"/>
    </row>
    <row r="111" spans="1:8" x14ac:dyDescent="0.2">
      <c r="A111" s="407" t="s">
        <v>1305</v>
      </c>
      <c r="B111" s="408" t="s">
        <v>1306</v>
      </c>
      <c r="C111" s="409">
        <v>22004.26</v>
      </c>
      <c r="D111" s="219">
        <f t="shared" si="1"/>
        <v>22004.26</v>
      </c>
      <c r="E111" s="219"/>
      <c r="F111" s="219"/>
      <c r="G111" s="219"/>
      <c r="H111" s="312"/>
    </row>
    <row r="112" spans="1:8" x14ac:dyDescent="0.2">
      <c r="A112" s="407" t="s">
        <v>1307</v>
      </c>
      <c r="B112" s="408" t="s">
        <v>809</v>
      </c>
      <c r="C112" s="409">
        <v>22364.82</v>
      </c>
      <c r="D112" s="219">
        <f t="shared" si="1"/>
        <v>22364.82</v>
      </c>
      <c r="E112" s="219"/>
      <c r="F112" s="219"/>
      <c r="G112" s="219"/>
      <c r="H112" s="312"/>
    </row>
    <row r="113" spans="1:8" x14ac:dyDescent="0.2">
      <c r="A113" s="407" t="s">
        <v>1308</v>
      </c>
      <c r="B113" s="408" t="s">
        <v>1309</v>
      </c>
      <c r="C113" s="409">
        <v>53583.45</v>
      </c>
      <c r="D113" s="219">
        <f t="shared" si="1"/>
        <v>53583.45</v>
      </c>
      <c r="E113" s="219"/>
      <c r="F113" s="219"/>
      <c r="G113" s="219"/>
      <c r="H113" s="312"/>
    </row>
    <row r="114" spans="1:8" x14ac:dyDescent="0.2">
      <c r="A114" s="407" t="s">
        <v>1310</v>
      </c>
      <c r="B114" s="408" t="s">
        <v>1311</v>
      </c>
      <c r="C114" s="409">
        <v>1044</v>
      </c>
      <c r="D114" s="219">
        <f t="shared" si="1"/>
        <v>1044</v>
      </c>
      <c r="E114" s="219"/>
      <c r="F114" s="219"/>
      <c r="G114" s="219"/>
      <c r="H114" s="312"/>
    </row>
    <row r="115" spans="1:8" x14ac:dyDescent="0.2">
      <c r="A115" s="407" t="s">
        <v>1312</v>
      </c>
      <c r="B115" s="408" t="s">
        <v>1313</v>
      </c>
      <c r="C115" s="409">
        <v>458462.95</v>
      </c>
      <c r="D115" s="219">
        <f t="shared" si="1"/>
        <v>458462.95</v>
      </c>
      <c r="E115" s="219"/>
      <c r="F115" s="219"/>
      <c r="G115" s="219"/>
      <c r="H115" s="312"/>
    </row>
    <row r="116" spans="1:8" x14ac:dyDescent="0.2">
      <c r="A116" s="407" t="s">
        <v>1314</v>
      </c>
      <c r="B116" s="408" t="s">
        <v>1315</v>
      </c>
      <c r="C116" s="409">
        <v>11484</v>
      </c>
      <c r="D116" s="219">
        <f t="shared" si="1"/>
        <v>11484</v>
      </c>
      <c r="E116" s="219"/>
      <c r="F116" s="219"/>
      <c r="G116" s="219"/>
      <c r="H116" s="312"/>
    </row>
    <row r="117" spans="1:8" x14ac:dyDescent="0.2">
      <c r="A117" s="407" t="s">
        <v>1316</v>
      </c>
      <c r="B117" s="408" t="s">
        <v>1126</v>
      </c>
      <c r="C117" s="409">
        <v>501487.33</v>
      </c>
      <c r="D117" s="219">
        <f t="shared" si="1"/>
        <v>501487.33</v>
      </c>
      <c r="E117" s="219"/>
      <c r="F117" s="219"/>
      <c r="G117" s="219"/>
      <c r="H117" s="312"/>
    </row>
    <row r="118" spans="1:8" x14ac:dyDescent="0.2">
      <c r="A118" s="407" t="s">
        <v>1317</v>
      </c>
      <c r="B118" s="408" t="s">
        <v>1318</v>
      </c>
      <c r="C118" s="409">
        <v>2640</v>
      </c>
      <c r="D118" s="219">
        <f t="shared" si="1"/>
        <v>2640</v>
      </c>
      <c r="E118" s="219"/>
      <c r="F118" s="219"/>
      <c r="G118" s="219"/>
      <c r="H118" s="312"/>
    </row>
    <row r="119" spans="1:8" x14ac:dyDescent="0.2">
      <c r="A119" s="407" t="s">
        <v>1319</v>
      </c>
      <c r="B119" s="408" t="s">
        <v>1320</v>
      </c>
      <c r="C119" s="409">
        <v>83385.259999999995</v>
      </c>
      <c r="D119" s="219">
        <f t="shared" si="1"/>
        <v>83385.259999999995</v>
      </c>
      <c r="E119" s="219"/>
      <c r="F119" s="219"/>
      <c r="G119" s="219"/>
      <c r="H119" s="312"/>
    </row>
    <row r="120" spans="1:8" x14ac:dyDescent="0.2">
      <c r="A120" s="407" t="s">
        <v>1321</v>
      </c>
      <c r="B120" s="408" t="s">
        <v>1322</v>
      </c>
      <c r="C120" s="409">
        <v>3054899.23</v>
      </c>
      <c r="D120" s="219">
        <f t="shared" si="1"/>
        <v>3054899.23</v>
      </c>
      <c r="E120" s="219"/>
      <c r="F120" s="219"/>
      <c r="G120" s="219"/>
      <c r="H120" s="312"/>
    </row>
    <row r="121" spans="1:8" x14ac:dyDescent="0.2">
      <c r="A121" s="407" t="s">
        <v>1323</v>
      </c>
      <c r="B121" s="408" t="s">
        <v>1324</v>
      </c>
      <c r="C121" s="409">
        <v>6201.01</v>
      </c>
      <c r="D121" s="219">
        <f t="shared" si="1"/>
        <v>6201.01</v>
      </c>
      <c r="E121" s="219"/>
      <c r="F121" s="219"/>
      <c r="G121" s="219"/>
      <c r="H121" s="312"/>
    </row>
    <row r="122" spans="1:8" x14ac:dyDescent="0.2">
      <c r="A122" s="407" t="s">
        <v>1325</v>
      </c>
      <c r="B122" s="408" t="s">
        <v>1326</v>
      </c>
      <c r="C122" s="409">
        <v>198144.41</v>
      </c>
      <c r="D122" s="219">
        <f t="shared" si="1"/>
        <v>198144.41</v>
      </c>
      <c r="E122" s="219"/>
      <c r="F122" s="219"/>
      <c r="G122" s="219"/>
      <c r="H122" s="312"/>
    </row>
    <row r="123" spans="1:8" x14ac:dyDescent="0.2">
      <c r="A123" s="407" t="s">
        <v>1327</v>
      </c>
      <c r="B123" s="408" t="s">
        <v>1328</v>
      </c>
      <c r="C123" s="409">
        <v>53692.54</v>
      </c>
      <c r="D123" s="219">
        <f t="shared" si="1"/>
        <v>53692.54</v>
      </c>
      <c r="E123" s="219"/>
      <c r="F123" s="219"/>
      <c r="G123" s="219"/>
      <c r="H123" s="312"/>
    </row>
    <row r="124" spans="1:8" x14ac:dyDescent="0.2">
      <c r="A124" s="407" t="s">
        <v>1329</v>
      </c>
      <c r="B124" s="408" t="s">
        <v>1330</v>
      </c>
      <c r="C124" s="409">
        <v>74774.960000000006</v>
      </c>
      <c r="D124" s="219">
        <f t="shared" si="1"/>
        <v>74774.960000000006</v>
      </c>
      <c r="E124" s="219"/>
      <c r="F124" s="219"/>
      <c r="G124" s="219"/>
      <c r="H124" s="312"/>
    </row>
    <row r="125" spans="1:8" x14ac:dyDescent="0.2">
      <c r="A125" s="407" t="s">
        <v>1331</v>
      </c>
      <c r="B125" s="408" t="s">
        <v>669</v>
      </c>
      <c r="C125" s="409">
        <v>91666.22</v>
      </c>
      <c r="D125" s="219">
        <f t="shared" si="1"/>
        <v>91666.22</v>
      </c>
      <c r="E125" s="219"/>
      <c r="F125" s="219"/>
      <c r="G125" s="219"/>
      <c r="H125" s="312"/>
    </row>
    <row r="126" spans="1:8" x14ac:dyDescent="0.2">
      <c r="A126" s="407" t="s">
        <v>1332</v>
      </c>
      <c r="B126" s="408" t="s">
        <v>1333</v>
      </c>
      <c r="C126" s="409">
        <v>25368.639999999999</v>
      </c>
      <c r="D126" s="219">
        <f t="shared" si="1"/>
        <v>25368.639999999999</v>
      </c>
      <c r="E126" s="219"/>
      <c r="F126" s="219"/>
      <c r="G126" s="219"/>
      <c r="H126" s="312"/>
    </row>
    <row r="127" spans="1:8" x14ac:dyDescent="0.2">
      <c r="A127" s="407" t="s">
        <v>1334</v>
      </c>
      <c r="B127" s="408" t="s">
        <v>671</v>
      </c>
      <c r="C127" s="409">
        <v>6248.06</v>
      </c>
      <c r="D127" s="219">
        <f t="shared" si="1"/>
        <v>6248.06</v>
      </c>
      <c r="E127" s="219"/>
      <c r="F127" s="219"/>
      <c r="G127" s="219"/>
      <c r="H127" s="312"/>
    </row>
    <row r="128" spans="1:8" x14ac:dyDescent="0.2">
      <c r="A128" s="407" t="s">
        <v>1335</v>
      </c>
      <c r="B128" s="408" t="s">
        <v>1336</v>
      </c>
      <c r="C128" s="409">
        <v>271766.64</v>
      </c>
      <c r="D128" s="219">
        <f t="shared" si="1"/>
        <v>271766.64</v>
      </c>
      <c r="E128" s="219"/>
      <c r="F128" s="219"/>
      <c r="G128" s="219"/>
      <c r="H128" s="312"/>
    </row>
    <row r="129" spans="1:8" x14ac:dyDescent="0.2">
      <c r="A129" s="407" t="s">
        <v>1337</v>
      </c>
      <c r="B129" s="408" t="s">
        <v>1292</v>
      </c>
      <c r="C129" s="409">
        <v>651350.59</v>
      </c>
      <c r="D129" s="219">
        <f t="shared" si="1"/>
        <v>651350.59</v>
      </c>
      <c r="E129" s="219"/>
      <c r="F129" s="219"/>
      <c r="G129" s="219"/>
      <c r="H129" s="312"/>
    </row>
    <row r="130" spans="1:8" x14ac:dyDescent="0.2">
      <c r="A130" s="407" t="s">
        <v>1338</v>
      </c>
      <c r="B130" s="408" t="s">
        <v>1339</v>
      </c>
      <c r="C130" s="409">
        <v>229193.56</v>
      </c>
      <c r="D130" s="219">
        <f t="shared" si="1"/>
        <v>229193.56</v>
      </c>
      <c r="E130" s="219"/>
      <c r="F130" s="219"/>
      <c r="G130" s="219"/>
      <c r="H130" s="312"/>
    </row>
    <row r="131" spans="1:8" x14ac:dyDescent="0.2">
      <c r="A131" s="407" t="s">
        <v>1340</v>
      </c>
      <c r="B131" s="408" t="s">
        <v>1341</v>
      </c>
      <c r="C131" s="409">
        <v>116303.69</v>
      </c>
      <c r="D131" s="219">
        <f t="shared" si="1"/>
        <v>116303.69</v>
      </c>
      <c r="E131" s="219"/>
      <c r="F131" s="219"/>
      <c r="G131" s="219"/>
      <c r="H131" s="312"/>
    </row>
    <row r="132" spans="1:8" x14ac:dyDescent="0.2">
      <c r="A132" s="407" t="s">
        <v>1342</v>
      </c>
      <c r="B132" s="408" t="s">
        <v>667</v>
      </c>
      <c r="C132" s="409">
        <v>20896.48</v>
      </c>
      <c r="D132" s="219">
        <f t="shared" si="1"/>
        <v>20896.48</v>
      </c>
      <c r="E132" s="219"/>
      <c r="F132" s="219"/>
      <c r="G132" s="219"/>
      <c r="H132" s="312"/>
    </row>
    <row r="133" spans="1:8" x14ac:dyDescent="0.2">
      <c r="A133" s="407" t="s">
        <v>1343</v>
      </c>
      <c r="B133" s="408" t="s">
        <v>1344</v>
      </c>
      <c r="C133" s="409">
        <v>171490.35</v>
      </c>
      <c r="D133" s="219">
        <f t="shared" si="1"/>
        <v>171490.35</v>
      </c>
      <c r="E133" s="219"/>
      <c r="F133" s="219"/>
      <c r="G133" s="219"/>
      <c r="H133" s="312"/>
    </row>
    <row r="134" spans="1:8" x14ac:dyDescent="0.2">
      <c r="A134" s="407" t="s">
        <v>1345</v>
      </c>
      <c r="B134" s="408" t="s">
        <v>1346</v>
      </c>
      <c r="C134" s="409">
        <v>452266.4</v>
      </c>
      <c r="D134" s="219">
        <f t="shared" si="1"/>
        <v>452266.4</v>
      </c>
      <c r="E134" s="219"/>
      <c r="F134" s="219"/>
      <c r="G134" s="219"/>
      <c r="H134" s="312"/>
    </row>
    <row r="135" spans="1:8" x14ac:dyDescent="0.2">
      <c r="A135" s="407" t="s">
        <v>1347</v>
      </c>
      <c r="B135" s="408" t="s">
        <v>1348</v>
      </c>
      <c r="C135" s="409">
        <v>64474.25</v>
      </c>
      <c r="D135" s="219">
        <f t="shared" si="1"/>
        <v>64474.25</v>
      </c>
      <c r="E135" s="219"/>
      <c r="F135" s="219"/>
      <c r="G135" s="219"/>
      <c r="H135" s="312"/>
    </row>
    <row r="136" spans="1:8" x14ac:dyDescent="0.2">
      <c r="A136" s="407" t="s">
        <v>1349</v>
      </c>
      <c r="B136" s="408" t="s">
        <v>1350</v>
      </c>
      <c r="C136" s="409">
        <v>49638.53</v>
      </c>
      <c r="D136" s="219">
        <f t="shared" si="1"/>
        <v>49638.53</v>
      </c>
      <c r="E136" s="219"/>
      <c r="F136" s="219"/>
      <c r="G136" s="219"/>
      <c r="H136" s="312"/>
    </row>
    <row r="137" spans="1:8" x14ac:dyDescent="0.2">
      <c r="A137" s="407" t="s">
        <v>1351</v>
      </c>
      <c r="B137" s="408" t="s">
        <v>1352</v>
      </c>
      <c r="C137" s="409">
        <v>6316.35</v>
      </c>
      <c r="D137" s="219">
        <f t="shared" ref="D137:D200" si="2">C137</f>
        <v>6316.35</v>
      </c>
      <c r="E137" s="219"/>
      <c r="F137" s="219"/>
      <c r="G137" s="219"/>
      <c r="H137" s="312"/>
    </row>
    <row r="138" spans="1:8" x14ac:dyDescent="0.2">
      <c r="A138" s="407" t="s">
        <v>1353</v>
      </c>
      <c r="B138" s="408" t="s">
        <v>1354</v>
      </c>
      <c r="C138" s="409">
        <v>428393.25</v>
      </c>
      <c r="D138" s="219">
        <f t="shared" si="2"/>
        <v>428393.25</v>
      </c>
      <c r="E138" s="219"/>
      <c r="F138" s="219"/>
      <c r="G138" s="219"/>
      <c r="H138" s="312"/>
    </row>
    <row r="139" spans="1:8" x14ac:dyDescent="0.2">
      <c r="A139" s="407" t="s">
        <v>1355</v>
      </c>
      <c r="B139" s="408" t="s">
        <v>1356</v>
      </c>
      <c r="C139" s="409">
        <v>166889.25</v>
      </c>
      <c r="D139" s="219">
        <f t="shared" si="2"/>
        <v>166889.25</v>
      </c>
      <c r="E139" s="219"/>
      <c r="F139" s="219"/>
      <c r="G139" s="219"/>
      <c r="H139" s="312"/>
    </row>
    <row r="140" spans="1:8" x14ac:dyDescent="0.2">
      <c r="A140" s="407" t="s">
        <v>1357</v>
      </c>
      <c r="B140" s="408" t="s">
        <v>1358</v>
      </c>
      <c r="C140" s="409">
        <v>28843.96</v>
      </c>
      <c r="D140" s="219">
        <f t="shared" si="2"/>
        <v>28843.96</v>
      </c>
      <c r="E140" s="219"/>
      <c r="F140" s="219"/>
      <c r="G140" s="219"/>
      <c r="H140" s="312"/>
    </row>
    <row r="141" spans="1:8" x14ac:dyDescent="0.2">
      <c r="A141" s="407" t="s">
        <v>1359</v>
      </c>
      <c r="B141" s="408" t="s">
        <v>1360</v>
      </c>
      <c r="C141" s="409">
        <v>32337.87</v>
      </c>
      <c r="D141" s="219">
        <f t="shared" si="2"/>
        <v>32337.87</v>
      </c>
      <c r="E141" s="219"/>
      <c r="F141" s="219"/>
      <c r="G141" s="219"/>
      <c r="H141" s="312"/>
    </row>
    <row r="142" spans="1:8" x14ac:dyDescent="0.2">
      <c r="A142" s="407" t="s">
        <v>1361</v>
      </c>
      <c r="B142" s="408" t="s">
        <v>1362</v>
      </c>
      <c r="C142" s="409">
        <v>16201.52</v>
      </c>
      <c r="D142" s="219">
        <f t="shared" si="2"/>
        <v>16201.52</v>
      </c>
      <c r="E142" s="219"/>
      <c r="F142" s="219"/>
      <c r="G142" s="219"/>
      <c r="H142" s="312"/>
    </row>
    <row r="143" spans="1:8" x14ac:dyDescent="0.2">
      <c r="A143" s="407" t="s">
        <v>1363</v>
      </c>
      <c r="B143" s="408" t="s">
        <v>1364</v>
      </c>
      <c r="C143" s="409">
        <v>13040.41</v>
      </c>
      <c r="D143" s="219">
        <f t="shared" si="2"/>
        <v>13040.41</v>
      </c>
      <c r="E143" s="219"/>
      <c r="F143" s="219"/>
      <c r="G143" s="219"/>
      <c r="H143" s="312"/>
    </row>
    <row r="144" spans="1:8" x14ac:dyDescent="0.2">
      <c r="A144" s="407" t="s">
        <v>1365</v>
      </c>
      <c r="B144" s="408" t="s">
        <v>809</v>
      </c>
      <c r="C144" s="409">
        <v>27471.66</v>
      </c>
      <c r="D144" s="219">
        <f t="shared" si="2"/>
        <v>27471.66</v>
      </c>
      <c r="E144" s="219"/>
      <c r="F144" s="219"/>
      <c r="G144" s="219"/>
      <c r="H144" s="312"/>
    </row>
    <row r="145" spans="1:8" x14ac:dyDescent="0.2">
      <c r="A145" s="407" t="s">
        <v>1366</v>
      </c>
      <c r="B145" s="408" t="s">
        <v>1367</v>
      </c>
      <c r="C145" s="409">
        <v>981530.81</v>
      </c>
      <c r="D145" s="219">
        <f t="shared" si="2"/>
        <v>981530.81</v>
      </c>
      <c r="E145" s="219"/>
      <c r="F145" s="219"/>
      <c r="G145" s="219"/>
      <c r="H145" s="312"/>
    </row>
    <row r="146" spans="1:8" x14ac:dyDescent="0.2">
      <c r="A146" s="407" t="s">
        <v>1368</v>
      </c>
      <c r="B146" s="408" t="s">
        <v>1369</v>
      </c>
      <c r="C146" s="409">
        <v>57897.74</v>
      </c>
      <c r="D146" s="219">
        <f t="shared" si="2"/>
        <v>57897.74</v>
      </c>
      <c r="E146" s="219"/>
      <c r="F146" s="219"/>
      <c r="G146" s="219"/>
      <c r="H146" s="312"/>
    </row>
    <row r="147" spans="1:8" x14ac:dyDescent="0.2">
      <c r="A147" s="407" t="s">
        <v>1370</v>
      </c>
      <c r="B147" s="408" t="s">
        <v>1371</v>
      </c>
      <c r="C147" s="409">
        <v>4143.74</v>
      </c>
      <c r="D147" s="219">
        <f t="shared" si="2"/>
        <v>4143.74</v>
      </c>
      <c r="E147" s="219"/>
      <c r="F147" s="219"/>
      <c r="G147" s="219"/>
      <c r="H147" s="312"/>
    </row>
    <row r="148" spans="1:8" x14ac:dyDescent="0.2">
      <c r="A148" s="407" t="s">
        <v>1372</v>
      </c>
      <c r="B148" s="408" t="s">
        <v>1373</v>
      </c>
      <c r="C148" s="409">
        <v>20175.87</v>
      </c>
      <c r="D148" s="219">
        <f t="shared" si="2"/>
        <v>20175.87</v>
      </c>
      <c r="E148" s="219"/>
      <c r="F148" s="219"/>
      <c r="G148" s="219"/>
      <c r="H148" s="312"/>
    </row>
    <row r="149" spans="1:8" x14ac:dyDescent="0.2">
      <c r="A149" s="407" t="s">
        <v>1374</v>
      </c>
      <c r="B149" s="408" t="s">
        <v>1375</v>
      </c>
      <c r="C149" s="409">
        <v>1876485.97</v>
      </c>
      <c r="D149" s="219">
        <f t="shared" si="2"/>
        <v>1876485.97</v>
      </c>
      <c r="E149" s="219"/>
      <c r="F149" s="219"/>
      <c r="G149" s="219"/>
      <c r="H149" s="312"/>
    </row>
    <row r="150" spans="1:8" x14ac:dyDescent="0.2">
      <c r="A150" s="407" t="s">
        <v>1376</v>
      </c>
      <c r="B150" s="408" t="s">
        <v>1377</v>
      </c>
      <c r="C150" s="409">
        <v>264780.32</v>
      </c>
      <c r="D150" s="219">
        <f t="shared" si="2"/>
        <v>264780.32</v>
      </c>
      <c r="E150" s="219"/>
      <c r="F150" s="219"/>
      <c r="G150" s="219"/>
      <c r="H150" s="312"/>
    </row>
    <row r="151" spans="1:8" x14ac:dyDescent="0.2">
      <c r="A151" s="407" t="s">
        <v>1378</v>
      </c>
      <c r="B151" s="408" t="s">
        <v>1379</v>
      </c>
      <c r="C151" s="409">
        <v>7466.88</v>
      </c>
      <c r="D151" s="219">
        <f t="shared" si="2"/>
        <v>7466.88</v>
      </c>
      <c r="E151" s="219"/>
      <c r="F151" s="219"/>
      <c r="G151" s="219"/>
      <c r="H151" s="312"/>
    </row>
    <row r="152" spans="1:8" x14ac:dyDescent="0.2">
      <c r="A152" s="407" t="s">
        <v>1380</v>
      </c>
      <c r="B152" s="408" t="s">
        <v>1381</v>
      </c>
      <c r="C152" s="409">
        <v>64536.27</v>
      </c>
      <c r="D152" s="219">
        <f t="shared" si="2"/>
        <v>64536.27</v>
      </c>
      <c r="E152" s="219"/>
      <c r="F152" s="219"/>
      <c r="G152" s="219"/>
      <c r="H152" s="312"/>
    </row>
    <row r="153" spans="1:8" x14ac:dyDescent="0.2">
      <c r="A153" s="407" t="s">
        <v>1382</v>
      </c>
      <c r="B153" s="408" t="s">
        <v>713</v>
      </c>
      <c r="C153" s="409">
        <v>78030.16</v>
      </c>
      <c r="D153" s="219">
        <f t="shared" si="2"/>
        <v>78030.16</v>
      </c>
      <c r="E153" s="219"/>
      <c r="F153" s="219"/>
      <c r="G153" s="219"/>
      <c r="H153" s="312"/>
    </row>
    <row r="154" spans="1:8" x14ac:dyDescent="0.2">
      <c r="A154" s="407" t="s">
        <v>1383</v>
      </c>
      <c r="B154" s="408" t="s">
        <v>1384</v>
      </c>
      <c r="C154" s="409">
        <v>29185.57</v>
      </c>
      <c r="D154" s="219">
        <f t="shared" si="2"/>
        <v>29185.57</v>
      </c>
      <c r="E154" s="219"/>
      <c r="F154" s="219"/>
      <c r="G154" s="219"/>
      <c r="H154" s="312"/>
    </row>
    <row r="155" spans="1:8" x14ac:dyDescent="0.2">
      <c r="A155" s="407" t="s">
        <v>1385</v>
      </c>
      <c r="B155" s="408" t="s">
        <v>1386</v>
      </c>
      <c r="C155" s="409">
        <v>15408.29</v>
      </c>
      <c r="D155" s="219">
        <f t="shared" si="2"/>
        <v>15408.29</v>
      </c>
      <c r="E155" s="219"/>
      <c r="F155" s="219"/>
      <c r="G155" s="219"/>
      <c r="H155" s="312"/>
    </row>
    <row r="156" spans="1:8" x14ac:dyDescent="0.2">
      <c r="A156" s="407" t="s">
        <v>1387</v>
      </c>
      <c r="B156" s="408" t="s">
        <v>831</v>
      </c>
      <c r="C156" s="409">
        <v>40273.33</v>
      </c>
      <c r="D156" s="219">
        <f t="shared" si="2"/>
        <v>40273.33</v>
      </c>
      <c r="E156" s="219"/>
      <c r="F156" s="219"/>
      <c r="G156" s="219"/>
      <c r="H156" s="312"/>
    </row>
    <row r="157" spans="1:8" x14ac:dyDescent="0.2">
      <c r="A157" s="407" t="s">
        <v>1388</v>
      </c>
      <c r="B157" s="408" t="s">
        <v>1389</v>
      </c>
      <c r="C157" s="409">
        <v>143221.70000000001</v>
      </c>
      <c r="D157" s="219">
        <f t="shared" si="2"/>
        <v>143221.70000000001</v>
      </c>
      <c r="E157" s="219"/>
      <c r="F157" s="219"/>
      <c r="G157" s="219"/>
      <c r="H157" s="312"/>
    </row>
    <row r="158" spans="1:8" x14ac:dyDescent="0.2">
      <c r="A158" s="407" t="s">
        <v>1390</v>
      </c>
      <c r="B158" s="408" t="s">
        <v>1391</v>
      </c>
      <c r="C158" s="409">
        <v>147634.60999999999</v>
      </c>
      <c r="D158" s="219">
        <f t="shared" si="2"/>
        <v>147634.60999999999</v>
      </c>
      <c r="E158" s="219"/>
      <c r="F158" s="219"/>
      <c r="G158" s="219"/>
      <c r="H158" s="312"/>
    </row>
    <row r="159" spans="1:8" x14ac:dyDescent="0.2">
      <c r="A159" s="407" t="s">
        <v>1392</v>
      </c>
      <c r="B159" s="408" t="s">
        <v>885</v>
      </c>
      <c r="C159" s="409">
        <v>100316.67</v>
      </c>
      <c r="D159" s="219">
        <f t="shared" si="2"/>
        <v>100316.67</v>
      </c>
      <c r="E159" s="219"/>
      <c r="F159" s="219"/>
      <c r="G159" s="219"/>
      <c r="H159" s="312"/>
    </row>
    <row r="160" spans="1:8" x14ac:dyDescent="0.2">
      <c r="A160" s="407" t="s">
        <v>1393</v>
      </c>
      <c r="B160" s="408" t="s">
        <v>1394</v>
      </c>
      <c r="C160" s="409">
        <v>8522.34</v>
      </c>
      <c r="D160" s="219">
        <f t="shared" si="2"/>
        <v>8522.34</v>
      </c>
      <c r="E160" s="219"/>
      <c r="F160" s="219"/>
      <c r="G160" s="219"/>
      <c r="H160" s="312"/>
    </row>
    <row r="161" spans="1:8" x14ac:dyDescent="0.2">
      <c r="A161" s="407" t="s">
        <v>1395</v>
      </c>
      <c r="B161" s="408" t="s">
        <v>1396</v>
      </c>
      <c r="C161" s="409">
        <v>120785.16</v>
      </c>
      <c r="D161" s="219">
        <f t="shared" si="2"/>
        <v>120785.16</v>
      </c>
      <c r="E161" s="219"/>
      <c r="F161" s="219"/>
      <c r="G161" s="219"/>
      <c r="H161" s="312"/>
    </row>
    <row r="162" spans="1:8" x14ac:dyDescent="0.2">
      <c r="A162" s="407" t="s">
        <v>1397</v>
      </c>
      <c r="B162" s="408" t="s">
        <v>1398</v>
      </c>
      <c r="C162" s="409">
        <v>117390.39999999999</v>
      </c>
      <c r="D162" s="219">
        <f t="shared" si="2"/>
        <v>117390.39999999999</v>
      </c>
      <c r="E162" s="219"/>
      <c r="F162" s="219"/>
      <c r="G162" s="219"/>
      <c r="H162" s="312"/>
    </row>
    <row r="163" spans="1:8" x14ac:dyDescent="0.2">
      <c r="A163" s="424" t="s">
        <v>1399</v>
      </c>
      <c r="B163" s="277" t="s">
        <v>1400</v>
      </c>
      <c r="C163" s="248">
        <v>29070987.719999999</v>
      </c>
      <c r="D163" s="219">
        <f t="shared" si="2"/>
        <v>29070987.719999999</v>
      </c>
      <c r="E163" s="219"/>
      <c r="F163" s="219"/>
      <c r="G163" s="219"/>
      <c r="H163" s="312"/>
    </row>
    <row r="164" spans="1:8" x14ac:dyDescent="0.2">
      <c r="A164" s="407" t="s">
        <v>1401</v>
      </c>
      <c r="B164" s="408" t="s">
        <v>1402</v>
      </c>
      <c r="C164" s="409">
        <v>578048.53</v>
      </c>
      <c r="D164" s="219">
        <f t="shared" si="2"/>
        <v>578048.53</v>
      </c>
      <c r="E164" s="219"/>
      <c r="F164" s="219"/>
      <c r="G164" s="219"/>
      <c r="H164" s="312"/>
    </row>
    <row r="165" spans="1:8" x14ac:dyDescent="0.2">
      <c r="A165" s="407" t="s">
        <v>1403</v>
      </c>
      <c r="B165" s="408" t="s">
        <v>1404</v>
      </c>
      <c r="C165" s="409">
        <v>36032.160000000003</v>
      </c>
      <c r="D165" s="219">
        <f t="shared" si="2"/>
        <v>36032.160000000003</v>
      </c>
      <c r="E165" s="219"/>
      <c r="F165" s="219"/>
      <c r="G165" s="219"/>
      <c r="H165" s="312"/>
    </row>
    <row r="166" spans="1:8" x14ac:dyDescent="0.2">
      <c r="A166" s="407" t="s">
        <v>1405</v>
      </c>
      <c r="B166" s="408" t="s">
        <v>1406</v>
      </c>
      <c r="C166" s="409">
        <v>22528.9</v>
      </c>
      <c r="D166" s="219">
        <f t="shared" si="2"/>
        <v>22528.9</v>
      </c>
      <c r="E166" s="219"/>
      <c r="F166" s="219"/>
      <c r="G166" s="219"/>
      <c r="H166" s="312"/>
    </row>
    <row r="167" spans="1:8" x14ac:dyDescent="0.2">
      <c r="A167" s="407" t="s">
        <v>1407</v>
      </c>
      <c r="B167" s="408" t="s">
        <v>1408</v>
      </c>
      <c r="C167" s="409">
        <v>58352.06</v>
      </c>
      <c r="D167" s="219">
        <f t="shared" si="2"/>
        <v>58352.06</v>
      </c>
      <c r="E167" s="219"/>
      <c r="F167" s="219"/>
      <c r="G167" s="219"/>
      <c r="H167" s="312"/>
    </row>
    <row r="168" spans="1:8" x14ac:dyDescent="0.2">
      <c r="A168" s="407" t="s">
        <v>1409</v>
      </c>
      <c r="B168" s="408" t="s">
        <v>1410</v>
      </c>
      <c r="C168" s="409">
        <v>2917.58</v>
      </c>
      <c r="D168" s="219">
        <f t="shared" si="2"/>
        <v>2917.58</v>
      </c>
      <c r="E168" s="219"/>
      <c r="F168" s="219"/>
      <c r="G168" s="219"/>
      <c r="H168" s="312"/>
    </row>
    <row r="169" spans="1:8" x14ac:dyDescent="0.2">
      <c r="A169" s="407" t="s">
        <v>1411</v>
      </c>
      <c r="B169" s="408" t="s">
        <v>1412</v>
      </c>
      <c r="C169" s="409">
        <v>3603.19</v>
      </c>
      <c r="D169" s="219">
        <f t="shared" si="2"/>
        <v>3603.19</v>
      </c>
      <c r="E169" s="219"/>
      <c r="F169" s="219"/>
      <c r="G169" s="219"/>
      <c r="H169" s="312"/>
    </row>
    <row r="170" spans="1:8" x14ac:dyDescent="0.2">
      <c r="A170" s="407" t="s">
        <v>1413</v>
      </c>
      <c r="B170" s="408" t="s">
        <v>1414</v>
      </c>
      <c r="C170" s="409">
        <v>1253252.72</v>
      </c>
      <c r="D170" s="219">
        <f t="shared" si="2"/>
        <v>1253252.72</v>
      </c>
      <c r="E170" s="219"/>
      <c r="F170" s="219"/>
      <c r="G170" s="219"/>
      <c r="H170" s="312"/>
    </row>
    <row r="171" spans="1:8" x14ac:dyDescent="0.2">
      <c r="A171" s="407" t="s">
        <v>1415</v>
      </c>
      <c r="B171" s="408" t="s">
        <v>1416</v>
      </c>
      <c r="C171" s="409">
        <v>6129859.4000000004</v>
      </c>
      <c r="D171" s="219">
        <f t="shared" si="2"/>
        <v>6129859.4000000004</v>
      </c>
      <c r="E171" s="219"/>
      <c r="F171" s="219"/>
      <c r="G171" s="219"/>
      <c r="H171" s="312"/>
    </row>
    <row r="172" spans="1:8" x14ac:dyDescent="0.2">
      <c r="A172" s="407" t="s">
        <v>1417</v>
      </c>
      <c r="B172" s="408" t="s">
        <v>1418</v>
      </c>
      <c r="C172" s="409">
        <v>1674413.65</v>
      </c>
      <c r="D172" s="219">
        <f t="shared" si="2"/>
        <v>1674413.65</v>
      </c>
      <c r="E172" s="219"/>
      <c r="F172" s="219"/>
      <c r="G172" s="219"/>
      <c r="H172" s="312"/>
    </row>
    <row r="173" spans="1:8" x14ac:dyDescent="0.2">
      <c r="A173" s="407" t="s">
        <v>1419</v>
      </c>
      <c r="B173" s="408" t="s">
        <v>1420</v>
      </c>
      <c r="C173" s="409">
        <v>46535187.780000001</v>
      </c>
      <c r="D173" s="219">
        <f t="shared" si="2"/>
        <v>46535187.780000001</v>
      </c>
      <c r="E173" s="219"/>
      <c r="F173" s="219"/>
      <c r="G173" s="219"/>
      <c r="H173" s="312"/>
    </row>
    <row r="174" spans="1:8" x14ac:dyDescent="0.2">
      <c r="A174" s="407" t="s">
        <v>1421</v>
      </c>
      <c r="B174" s="408" t="s">
        <v>1422</v>
      </c>
      <c r="C174" s="409">
        <v>16524206.699999999</v>
      </c>
      <c r="D174" s="219">
        <f t="shared" si="2"/>
        <v>16524206.699999999</v>
      </c>
      <c r="E174" s="219"/>
      <c r="F174" s="219"/>
      <c r="G174" s="219"/>
      <c r="H174" s="312"/>
    </row>
    <row r="175" spans="1:8" x14ac:dyDescent="0.2">
      <c r="A175" s="407" t="s">
        <v>1423</v>
      </c>
      <c r="B175" s="408" t="s">
        <v>1424</v>
      </c>
      <c r="C175" s="408">
        <v>-16.63</v>
      </c>
      <c r="D175" s="219">
        <f t="shared" si="2"/>
        <v>-16.63</v>
      </c>
      <c r="E175" s="219"/>
      <c r="F175" s="219"/>
      <c r="G175" s="219"/>
      <c r="H175" s="312"/>
    </row>
    <row r="176" spans="1:8" x14ac:dyDescent="0.2">
      <c r="A176" s="407" t="s">
        <v>1425</v>
      </c>
      <c r="B176" s="408" t="s">
        <v>1426</v>
      </c>
      <c r="C176" s="409">
        <v>1457455.98</v>
      </c>
      <c r="D176" s="219">
        <f t="shared" si="2"/>
        <v>1457455.98</v>
      </c>
      <c r="E176" s="219"/>
      <c r="F176" s="219"/>
      <c r="G176" s="219"/>
      <c r="H176" s="312"/>
    </row>
    <row r="177" spans="1:8" x14ac:dyDescent="0.2">
      <c r="A177" s="407" t="s">
        <v>1427</v>
      </c>
      <c r="B177" s="408" t="s">
        <v>1428</v>
      </c>
      <c r="C177" s="409">
        <v>1525466.79</v>
      </c>
      <c r="D177" s="219">
        <f t="shared" si="2"/>
        <v>1525466.79</v>
      </c>
      <c r="E177" s="219"/>
      <c r="F177" s="219"/>
      <c r="G177" s="219"/>
      <c r="H177" s="312"/>
    </row>
    <row r="178" spans="1:8" x14ac:dyDescent="0.2">
      <c r="A178" s="407" t="s">
        <v>1429</v>
      </c>
      <c r="B178" s="408" t="s">
        <v>1430</v>
      </c>
      <c r="C178" s="409">
        <v>28434.12</v>
      </c>
      <c r="D178" s="219">
        <f t="shared" si="2"/>
        <v>28434.12</v>
      </c>
      <c r="E178" s="219"/>
      <c r="F178" s="219"/>
      <c r="G178" s="219"/>
      <c r="H178" s="312"/>
    </row>
    <row r="179" spans="1:8" x14ac:dyDescent="0.2">
      <c r="A179" s="407" t="s">
        <v>1431</v>
      </c>
      <c r="B179" s="408" t="s">
        <v>1432</v>
      </c>
      <c r="C179" s="409">
        <v>200955</v>
      </c>
      <c r="D179" s="219">
        <f t="shared" si="2"/>
        <v>200955</v>
      </c>
      <c r="E179" s="219"/>
      <c r="F179" s="219"/>
      <c r="G179" s="219"/>
      <c r="H179" s="312"/>
    </row>
    <row r="180" spans="1:8" x14ac:dyDescent="0.2">
      <c r="A180" s="407" t="s">
        <v>1433</v>
      </c>
      <c r="B180" s="408" t="s">
        <v>1434</v>
      </c>
      <c r="C180" s="409">
        <v>168743.13</v>
      </c>
      <c r="D180" s="219">
        <f t="shared" si="2"/>
        <v>168743.13</v>
      </c>
      <c r="E180" s="219"/>
      <c r="F180" s="219"/>
      <c r="G180" s="219"/>
      <c r="H180" s="312"/>
    </row>
    <row r="181" spans="1:8" x14ac:dyDescent="0.2">
      <c r="A181" s="407" t="s">
        <v>1435</v>
      </c>
      <c r="B181" s="408" t="s">
        <v>1436</v>
      </c>
      <c r="C181" s="409">
        <v>12566.65</v>
      </c>
      <c r="D181" s="219">
        <f t="shared" si="2"/>
        <v>12566.65</v>
      </c>
      <c r="E181" s="219"/>
      <c r="F181" s="219"/>
      <c r="G181" s="219"/>
      <c r="H181" s="312"/>
    </row>
    <row r="182" spans="1:8" x14ac:dyDescent="0.2">
      <c r="A182" s="407" t="s">
        <v>1437</v>
      </c>
      <c r="B182" s="408" t="s">
        <v>1438</v>
      </c>
      <c r="C182" s="409">
        <v>-308342.55</v>
      </c>
      <c r="D182" s="219">
        <f t="shared" si="2"/>
        <v>-308342.55</v>
      </c>
      <c r="E182" s="219"/>
      <c r="F182" s="219"/>
      <c r="G182" s="219"/>
      <c r="H182" s="312"/>
    </row>
    <row r="183" spans="1:8" x14ac:dyDescent="0.2">
      <c r="A183" s="407" t="s">
        <v>1439</v>
      </c>
      <c r="B183" s="408" t="s">
        <v>1440</v>
      </c>
      <c r="C183" s="409">
        <v>423451.62</v>
      </c>
      <c r="D183" s="219">
        <f t="shared" si="2"/>
        <v>423451.62</v>
      </c>
      <c r="E183" s="219"/>
      <c r="F183" s="219"/>
      <c r="G183" s="219"/>
      <c r="H183" s="312"/>
    </row>
    <row r="184" spans="1:8" x14ac:dyDescent="0.2">
      <c r="A184" s="407" t="s">
        <v>1441</v>
      </c>
      <c r="B184" s="408" t="s">
        <v>1442</v>
      </c>
      <c r="C184" s="409">
        <v>56247.55</v>
      </c>
      <c r="D184" s="219">
        <f t="shared" si="2"/>
        <v>56247.55</v>
      </c>
      <c r="E184" s="219"/>
      <c r="F184" s="219"/>
      <c r="G184" s="219"/>
      <c r="H184" s="312"/>
    </row>
    <row r="185" spans="1:8" x14ac:dyDescent="0.2">
      <c r="A185" s="407" t="s">
        <v>1443</v>
      </c>
      <c r="B185" s="408" t="s">
        <v>1444</v>
      </c>
      <c r="C185" s="409">
        <v>371006.13</v>
      </c>
      <c r="D185" s="219">
        <f t="shared" si="2"/>
        <v>371006.13</v>
      </c>
      <c r="E185" s="219"/>
      <c r="F185" s="219"/>
      <c r="G185" s="219"/>
      <c r="H185" s="312"/>
    </row>
    <row r="186" spans="1:8" x14ac:dyDescent="0.2">
      <c r="A186" s="407" t="s">
        <v>1445</v>
      </c>
      <c r="B186" s="408" t="s">
        <v>1446</v>
      </c>
      <c r="C186" s="409">
        <v>130799.43</v>
      </c>
      <c r="D186" s="219">
        <f t="shared" si="2"/>
        <v>130799.43</v>
      </c>
      <c r="E186" s="219"/>
      <c r="F186" s="219"/>
      <c r="G186" s="219"/>
      <c r="H186" s="312"/>
    </row>
    <row r="187" spans="1:8" x14ac:dyDescent="0.2">
      <c r="A187" s="407" t="s">
        <v>1447</v>
      </c>
      <c r="B187" s="408" t="s">
        <v>1448</v>
      </c>
      <c r="C187" s="409">
        <v>57782.75</v>
      </c>
      <c r="D187" s="219">
        <f t="shared" si="2"/>
        <v>57782.75</v>
      </c>
      <c r="E187" s="219"/>
      <c r="F187" s="219"/>
      <c r="G187" s="219"/>
      <c r="H187" s="312"/>
    </row>
    <row r="188" spans="1:8" x14ac:dyDescent="0.2">
      <c r="A188" s="407" t="s">
        <v>1449</v>
      </c>
      <c r="B188" s="408" t="s">
        <v>1450</v>
      </c>
      <c r="C188" s="409">
        <v>24135.84</v>
      </c>
      <c r="D188" s="219">
        <f t="shared" si="2"/>
        <v>24135.84</v>
      </c>
      <c r="E188" s="219"/>
      <c r="F188" s="219"/>
      <c r="G188" s="219"/>
      <c r="H188" s="312"/>
    </row>
    <row r="189" spans="1:8" x14ac:dyDescent="0.2">
      <c r="A189" s="407" t="s">
        <v>1451</v>
      </c>
      <c r="B189" s="408" t="s">
        <v>1452</v>
      </c>
      <c r="C189" s="409">
        <v>1709.11</v>
      </c>
      <c r="D189" s="219">
        <f t="shared" si="2"/>
        <v>1709.11</v>
      </c>
      <c r="E189" s="219"/>
      <c r="F189" s="219"/>
      <c r="G189" s="219"/>
      <c r="H189" s="312"/>
    </row>
    <row r="190" spans="1:8" x14ac:dyDescent="0.2">
      <c r="A190" s="407" t="s">
        <v>1453</v>
      </c>
      <c r="B190" s="408" t="s">
        <v>1454</v>
      </c>
      <c r="C190" s="409">
        <v>21044.54</v>
      </c>
      <c r="D190" s="219">
        <f t="shared" si="2"/>
        <v>21044.54</v>
      </c>
      <c r="E190" s="219"/>
      <c r="F190" s="219"/>
      <c r="G190" s="219"/>
      <c r="H190" s="312"/>
    </row>
    <row r="191" spans="1:8" x14ac:dyDescent="0.2">
      <c r="A191" s="407" t="s">
        <v>1455</v>
      </c>
      <c r="B191" s="408" t="s">
        <v>1456</v>
      </c>
      <c r="C191" s="409">
        <v>172674.94</v>
      </c>
      <c r="D191" s="219">
        <f t="shared" si="2"/>
        <v>172674.94</v>
      </c>
      <c r="E191" s="219"/>
      <c r="F191" s="219"/>
      <c r="G191" s="219"/>
      <c r="H191" s="312"/>
    </row>
    <row r="192" spans="1:8" x14ac:dyDescent="0.2">
      <c r="A192" s="407" t="s">
        <v>1457</v>
      </c>
      <c r="B192" s="408" t="s">
        <v>1458</v>
      </c>
      <c r="C192" s="409">
        <v>509681.84</v>
      </c>
      <c r="D192" s="219">
        <f t="shared" si="2"/>
        <v>509681.84</v>
      </c>
      <c r="E192" s="219"/>
      <c r="F192" s="219"/>
      <c r="G192" s="219"/>
      <c r="H192" s="312"/>
    </row>
    <row r="193" spans="1:8" x14ac:dyDescent="0.2">
      <c r="A193" s="407" t="s">
        <v>1459</v>
      </c>
      <c r="B193" s="408" t="s">
        <v>1460</v>
      </c>
      <c r="C193" s="409">
        <v>73249.77</v>
      </c>
      <c r="D193" s="219">
        <f t="shared" si="2"/>
        <v>73249.77</v>
      </c>
      <c r="E193" s="219"/>
      <c r="F193" s="219"/>
      <c r="G193" s="219"/>
      <c r="H193" s="312"/>
    </row>
    <row r="194" spans="1:8" x14ac:dyDescent="0.2">
      <c r="A194" s="407" t="s">
        <v>1461</v>
      </c>
      <c r="B194" s="408" t="s">
        <v>1462</v>
      </c>
      <c r="C194" s="409">
        <v>1492660.18</v>
      </c>
      <c r="D194" s="219">
        <f t="shared" si="2"/>
        <v>1492660.18</v>
      </c>
      <c r="E194" s="219"/>
      <c r="F194" s="219"/>
      <c r="G194" s="219"/>
      <c r="H194" s="312"/>
    </row>
    <row r="195" spans="1:8" x14ac:dyDescent="0.2">
      <c r="A195" s="407" t="s">
        <v>1463</v>
      </c>
      <c r="B195" s="408" t="s">
        <v>1464</v>
      </c>
      <c r="C195" s="409">
        <v>15874.08</v>
      </c>
      <c r="D195" s="219">
        <f t="shared" si="2"/>
        <v>15874.08</v>
      </c>
      <c r="E195" s="219"/>
      <c r="F195" s="219"/>
      <c r="G195" s="219"/>
      <c r="H195" s="312"/>
    </row>
    <row r="196" spans="1:8" x14ac:dyDescent="0.2">
      <c r="A196" s="407" t="s">
        <v>1465</v>
      </c>
      <c r="B196" s="408" t="s">
        <v>1466</v>
      </c>
      <c r="C196" s="409">
        <v>15639.55</v>
      </c>
      <c r="D196" s="219">
        <f t="shared" si="2"/>
        <v>15639.55</v>
      </c>
      <c r="E196" s="219"/>
      <c r="F196" s="219"/>
      <c r="G196" s="219"/>
      <c r="H196" s="312"/>
    </row>
    <row r="197" spans="1:8" x14ac:dyDescent="0.2">
      <c r="A197" s="407" t="s">
        <v>1467</v>
      </c>
      <c r="B197" s="408" t="s">
        <v>1468</v>
      </c>
      <c r="C197" s="409">
        <v>4348.3999999999996</v>
      </c>
      <c r="D197" s="219">
        <f t="shared" si="2"/>
        <v>4348.3999999999996</v>
      </c>
      <c r="E197" s="219"/>
      <c r="F197" s="219"/>
      <c r="G197" s="219"/>
      <c r="H197" s="312"/>
    </row>
    <row r="198" spans="1:8" x14ac:dyDescent="0.2">
      <c r="A198" s="407" t="s">
        <v>1469</v>
      </c>
      <c r="B198" s="408" t="s">
        <v>1470</v>
      </c>
      <c r="C198" s="408">
        <v>312</v>
      </c>
      <c r="D198" s="219">
        <f t="shared" si="2"/>
        <v>312</v>
      </c>
      <c r="E198" s="219"/>
      <c r="F198" s="219"/>
      <c r="G198" s="219"/>
      <c r="H198" s="312"/>
    </row>
    <row r="199" spans="1:8" x14ac:dyDescent="0.2">
      <c r="A199" s="407" t="s">
        <v>1471</v>
      </c>
      <c r="B199" s="408" t="s">
        <v>1472</v>
      </c>
      <c r="C199" s="409">
        <v>-45365.68</v>
      </c>
      <c r="D199" s="219">
        <f t="shared" si="2"/>
        <v>-45365.68</v>
      </c>
      <c r="E199" s="219"/>
      <c r="F199" s="219"/>
      <c r="G199" s="219"/>
      <c r="H199" s="312"/>
    </row>
    <row r="200" spans="1:8" x14ac:dyDescent="0.2">
      <c r="A200" s="407" t="s">
        <v>1473</v>
      </c>
      <c r="B200" s="408" t="s">
        <v>1474</v>
      </c>
      <c r="C200" s="409">
        <v>5616.98</v>
      </c>
      <c r="D200" s="219">
        <f t="shared" si="2"/>
        <v>5616.98</v>
      </c>
      <c r="E200" s="219"/>
      <c r="F200" s="219"/>
      <c r="G200" s="219"/>
      <c r="H200" s="312"/>
    </row>
    <row r="201" spans="1:8" x14ac:dyDescent="0.2">
      <c r="A201" s="407" t="s">
        <v>1475</v>
      </c>
      <c r="B201" s="408" t="s">
        <v>1476</v>
      </c>
      <c r="C201" s="409">
        <v>11095.38</v>
      </c>
      <c r="D201" s="219">
        <f t="shared" ref="D201:D231" si="3">C201</f>
        <v>11095.38</v>
      </c>
      <c r="E201" s="219"/>
      <c r="F201" s="219"/>
      <c r="G201" s="219"/>
      <c r="H201" s="312"/>
    </row>
    <row r="202" spans="1:8" x14ac:dyDescent="0.2">
      <c r="A202" s="407" t="s">
        <v>1477</v>
      </c>
      <c r="B202" s="408" t="s">
        <v>1478</v>
      </c>
      <c r="C202" s="409">
        <v>38605.26</v>
      </c>
      <c r="D202" s="219">
        <f t="shared" si="3"/>
        <v>38605.26</v>
      </c>
      <c r="E202" s="219"/>
      <c r="F202" s="219"/>
      <c r="G202" s="219"/>
      <c r="H202" s="312"/>
    </row>
    <row r="203" spans="1:8" x14ac:dyDescent="0.2">
      <c r="A203" s="407" t="s">
        <v>1479</v>
      </c>
      <c r="B203" s="408" t="s">
        <v>1480</v>
      </c>
      <c r="C203" s="409">
        <v>2320</v>
      </c>
      <c r="D203" s="219">
        <f t="shared" si="3"/>
        <v>2320</v>
      </c>
      <c r="E203" s="219"/>
      <c r="F203" s="219"/>
      <c r="G203" s="219"/>
      <c r="H203" s="312"/>
    </row>
    <row r="204" spans="1:8" x14ac:dyDescent="0.2">
      <c r="A204" s="407" t="s">
        <v>1481</v>
      </c>
      <c r="B204" s="408" t="s">
        <v>1482</v>
      </c>
      <c r="C204" s="409">
        <v>3050.75</v>
      </c>
      <c r="D204" s="219">
        <f t="shared" si="3"/>
        <v>3050.75</v>
      </c>
      <c r="E204" s="219"/>
      <c r="F204" s="219"/>
      <c r="G204" s="219"/>
      <c r="H204" s="312"/>
    </row>
    <row r="205" spans="1:8" x14ac:dyDescent="0.2">
      <c r="A205" s="407" t="s">
        <v>1483</v>
      </c>
      <c r="B205" s="408" t="s">
        <v>1484</v>
      </c>
      <c r="C205" s="408">
        <v>722.4</v>
      </c>
      <c r="D205" s="219">
        <f t="shared" si="3"/>
        <v>722.4</v>
      </c>
      <c r="E205" s="219"/>
      <c r="F205" s="219"/>
      <c r="G205" s="219"/>
      <c r="H205" s="312"/>
    </row>
    <row r="206" spans="1:8" x14ac:dyDescent="0.2">
      <c r="A206" s="407" t="s">
        <v>1485</v>
      </c>
      <c r="B206" s="408" t="s">
        <v>1486</v>
      </c>
      <c r="C206" s="408">
        <v>-536.94000000000005</v>
      </c>
      <c r="D206" s="219">
        <f t="shared" si="3"/>
        <v>-536.94000000000005</v>
      </c>
      <c r="E206" s="219"/>
      <c r="F206" s="219"/>
      <c r="G206" s="219"/>
      <c r="H206" s="312"/>
    </row>
    <row r="207" spans="1:8" x14ac:dyDescent="0.2">
      <c r="A207" s="407" t="s">
        <v>1487</v>
      </c>
      <c r="B207" s="408" t="s">
        <v>1488</v>
      </c>
      <c r="C207" s="409">
        <v>4688.3</v>
      </c>
      <c r="D207" s="219">
        <f t="shared" si="3"/>
        <v>4688.3</v>
      </c>
      <c r="E207" s="219"/>
      <c r="F207" s="219"/>
      <c r="G207" s="219"/>
      <c r="H207" s="312"/>
    </row>
    <row r="208" spans="1:8" x14ac:dyDescent="0.2">
      <c r="A208" s="407" t="s">
        <v>1489</v>
      </c>
      <c r="B208" s="408" t="s">
        <v>1490</v>
      </c>
      <c r="C208" s="409">
        <v>66484.67</v>
      </c>
      <c r="D208" s="219">
        <f t="shared" si="3"/>
        <v>66484.67</v>
      </c>
      <c r="E208" s="219"/>
      <c r="F208" s="219"/>
      <c r="G208" s="219"/>
      <c r="H208" s="312"/>
    </row>
    <row r="209" spans="1:8" x14ac:dyDescent="0.2">
      <c r="A209" s="407" t="s">
        <v>1491</v>
      </c>
      <c r="B209" s="408" t="s">
        <v>1492</v>
      </c>
      <c r="C209" s="409">
        <v>2732</v>
      </c>
      <c r="D209" s="219">
        <f t="shared" si="3"/>
        <v>2732</v>
      </c>
      <c r="E209" s="219"/>
      <c r="F209" s="219"/>
      <c r="G209" s="219"/>
      <c r="H209" s="312"/>
    </row>
    <row r="210" spans="1:8" x14ac:dyDescent="0.2">
      <c r="A210" s="407" t="s">
        <v>1493</v>
      </c>
      <c r="B210" s="408" t="s">
        <v>1494</v>
      </c>
      <c r="C210" s="409">
        <v>957997.94</v>
      </c>
      <c r="D210" s="219">
        <f t="shared" si="3"/>
        <v>957997.94</v>
      </c>
      <c r="E210" s="219"/>
      <c r="F210" s="219"/>
      <c r="G210" s="219"/>
      <c r="H210" s="312"/>
    </row>
    <row r="211" spans="1:8" x14ac:dyDescent="0.2">
      <c r="A211" s="407" t="s">
        <v>1495</v>
      </c>
      <c r="B211" s="408" t="s">
        <v>1496</v>
      </c>
      <c r="C211" s="409">
        <v>248593.08</v>
      </c>
      <c r="D211" s="219">
        <f t="shared" si="3"/>
        <v>248593.08</v>
      </c>
      <c r="E211" s="219"/>
      <c r="F211" s="219"/>
      <c r="G211" s="219"/>
      <c r="H211" s="312"/>
    </row>
    <row r="212" spans="1:8" x14ac:dyDescent="0.2">
      <c r="A212" s="407" t="s">
        <v>1497</v>
      </c>
      <c r="B212" s="408" t="s">
        <v>1498</v>
      </c>
      <c r="C212" s="409">
        <v>18697.84</v>
      </c>
      <c r="D212" s="219">
        <f t="shared" si="3"/>
        <v>18697.84</v>
      </c>
      <c r="E212" s="219"/>
      <c r="F212" s="219"/>
      <c r="G212" s="219"/>
      <c r="H212" s="312"/>
    </row>
    <row r="213" spans="1:8" x14ac:dyDescent="0.2">
      <c r="A213" s="407" t="s">
        <v>1499</v>
      </c>
      <c r="B213" s="408" t="s">
        <v>1500</v>
      </c>
      <c r="C213" s="409">
        <v>6237.5</v>
      </c>
      <c r="D213" s="219">
        <f t="shared" si="3"/>
        <v>6237.5</v>
      </c>
      <c r="E213" s="219"/>
      <c r="F213" s="219"/>
      <c r="G213" s="219"/>
      <c r="H213" s="312"/>
    </row>
    <row r="214" spans="1:8" x14ac:dyDescent="0.2">
      <c r="A214" s="407" t="s">
        <v>1501</v>
      </c>
      <c r="B214" s="408" t="s">
        <v>1502</v>
      </c>
      <c r="C214" s="409">
        <v>404544.43</v>
      </c>
      <c r="D214" s="219">
        <f t="shared" si="3"/>
        <v>404544.43</v>
      </c>
      <c r="E214" s="219"/>
      <c r="F214" s="219"/>
      <c r="G214" s="219"/>
      <c r="H214" s="312"/>
    </row>
    <row r="215" spans="1:8" x14ac:dyDescent="0.2">
      <c r="A215" s="407" t="s">
        <v>1503</v>
      </c>
      <c r="B215" s="408" t="s">
        <v>1504</v>
      </c>
      <c r="C215" s="409">
        <v>1552093.93</v>
      </c>
      <c r="D215" s="219">
        <f t="shared" si="3"/>
        <v>1552093.93</v>
      </c>
      <c r="E215" s="219"/>
      <c r="F215" s="219"/>
      <c r="G215" s="219"/>
      <c r="H215" s="312"/>
    </row>
    <row r="216" spans="1:8" x14ac:dyDescent="0.2">
      <c r="A216" s="407" t="s">
        <v>1505</v>
      </c>
      <c r="B216" s="408" t="s">
        <v>1506</v>
      </c>
      <c r="C216" s="409">
        <v>914895.24</v>
      </c>
      <c r="D216" s="219">
        <f t="shared" si="3"/>
        <v>914895.24</v>
      </c>
      <c r="E216" s="219"/>
      <c r="F216" s="219"/>
      <c r="G216" s="219"/>
      <c r="H216" s="312"/>
    </row>
    <row r="217" spans="1:8" x14ac:dyDescent="0.2">
      <c r="A217" s="407" t="s">
        <v>1507</v>
      </c>
      <c r="B217" s="408" t="s">
        <v>1508</v>
      </c>
      <c r="C217" s="409">
        <v>2165943.41</v>
      </c>
      <c r="D217" s="219">
        <f t="shared" si="3"/>
        <v>2165943.41</v>
      </c>
      <c r="E217" s="219"/>
      <c r="F217" s="219"/>
      <c r="G217" s="219"/>
      <c r="H217" s="312"/>
    </row>
    <row r="218" spans="1:8" x14ac:dyDescent="0.2">
      <c r="A218" s="407" t="s">
        <v>1509</v>
      </c>
      <c r="B218" s="408" t="s">
        <v>1510</v>
      </c>
      <c r="C218" s="409">
        <v>410343.34</v>
      </c>
      <c r="D218" s="219">
        <f t="shared" si="3"/>
        <v>410343.34</v>
      </c>
      <c r="E218" s="219"/>
      <c r="F218" s="219"/>
      <c r="G218" s="219"/>
      <c r="H218" s="312"/>
    </row>
    <row r="219" spans="1:8" x14ac:dyDescent="0.2">
      <c r="A219" s="407" t="s">
        <v>1511</v>
      </c>
      <c r="B219" s="408" t="s">
        <v>1512</v>
      </c>
      <c r="C219" s="409">
        <v>4252207.47</v>
      </c>
      <c r="D219" s="219">
        <f t="shared" si="3"/>
        <v>4252207.47</v>
      </c>
      <c r="E219" s="219"/>
      <c r="F219" s="219"/>
      <c r="G219" s="219"/>
      <c r="H219" s="312"/>
    </row>
    <row r="220" spans="1:8" x14ac:dyDescent="0.2">
      <c r="A220" s="407" t="s">
        <v>1513</v>
      </c>
      <c r="B220" s="408" t="s">
        <v>1514</v>
      </c>
      <c r="C220" s="409">
        <v>164677.37</v>
      </c>
      <c r="D220" s="219">
        <f t="shared" si="3"/>
        <v>164677.37</v>
      </c>
      <c r="E220" s="219"/>
      <c r="F220" s="219"/>
      <c r="G220" s="219"/>
      <c r="H220" s="312"/>
    </row>
    <row r="221" spans="1:8" x14ac:dyDescent="0.2">
      <c r="A221" s="407" t="s">
        <v>1515</v>
      </c>
      <c r="B221" s="408" t="s">
        <v>1516</v>
      </c>
      <c r="C221" s="409">
        <v>1082425.08</v>
      </c>
      <c r="D221" s="219">
        <f t="shared" si="3"/>
        <v>1082425.08</v>
      </c>
      <c r="E221" s="219"/>
      <c r="F221" s="219"/>
      <c r="G221" s="219"/>
      <c r="H221" s="312"/>
    </row>
    <row r="222" spans="1:8" x14ac:dyDescent="0.2">
      <c r="A222" s="407" t="s">
        <v>1517</v>
      </c>
      <c r="B222" s="408" t="s">
        <v>1518</v>
      </c>
      <c r="C222" s="409">
        <v>706022.14</v>
      </c>
      <c r="D222" s="219">
        <f t="shared" si="3"/>
        <v>706022.14</v>
      </c>
      <c r="E222" s="219"/>
      <c r="F222" s="219"/>
      <c r="G222" s="219"/>
      <c r="H222" s="312"/>
    </row>
    <row r="223" spans="1:8" x14ac:dyDescent="0.2">
      <c r="A223" s="407" t="s">
        <v>1519</v>
      </c>
      <c r="B223" s="408" t="s">
        <v>1520</v>
      </c>
      <c r="C223" s="409">
        <v>482960</v>
      </c>
      <c r="D223" s="219">
        <f t="shared" si="3"/>
        <v>482960</v>
      </c>
      <c r="E223" s="219"/>
      <c r="F223" s="219"/>
      <c r="G223" s="219"/>
      <c r="H223" s="312"/>
    </row>
    <row r="224" spans="1:8" x14ac:dyDescent="0.2">
      <c r="A224" s="407" t="s">
        <v>1521</v>
      </c>
      <c r="B224" s="408" t="s">
        <v>1522</v>
      </c>
      <c r="C224" s="409">
        <v>86150.91</v>
      </c>
      <c r="D224" s="219">
        <f t="shared" si="3"/>
        <v>86150.91</v>
      </c>
      <c r="E224" s="219"/>
      <c r="F224" s="219"/>
      <c r="G224" s="219"/>
      <c r="H224" s="312"/>
    </row>
    <row r="225" spans="1:8" x14ac:dyDescent="0.2">
      <c r="A225" s="407" t="s">
        <v>1523</v>
      </c>
      <c r="B225" s="408" t="s">
        <v>1524</v>
      </c>
      <c r="C225" s="409">
        <v>73757.17</v>
      </c>
      <c r="D225" s="219">
        <f t="shared" si="3"/>
        <v>73757.17</v>
      </c>
      <c r="E225" s="219"/>
      <c r="F225" s="219"/>
      <c r="G225" s="219"/>
      <c r="H225" s="312"/>
    </row>
    <row r="226" spans="1:8" x14ac:dyDescent="0.2">
      <c r="A226" s="407" t="s">
        <v>1525</v>
      </c>
      <c r="B226" s="408" t="s">
        <v>1526</v>
      </c>
      <c r="C226" s="409">
        <v>764726.16</v>
      </c>
      <c r="D226" s="219">
        <f t="shared" si="3"/>
        <v>764726.16</v>
      </c>
      <c r="E226" s="219"/>
      <c r="F226" s="219"/>
      <c r="G226" s="219"/>
      <c r="H226" s="312"/>
    </row>
    <row r="227" spans="1:8" x14ac:dyDescent="0.2">
      <c r="A227" s="407" t="s">
        <v>1527</v>
      </c>
      <c r="B227" s="408" t="s">
        <v>1528</v>
      </c>
      <c r="C227" s="409">
        <v>10787566.779999999</v>
      </c>
      <c r="D227" s="219">
        <f t="shared" si="3"/>
        <v>10787566.779999999</v>
      </c>
      <c r="E227" s="219"/>
      <c r="F227" s="219"/>
      <c r="G227" s="219"/>
      <c r="H227" s="312"/>
    </row>
    <row r="228" spans="1:8" x14ac:dyDescent="0.2">
      <c r="A228" s="407" t="s">
        <v>1529</v>
      </c>
      <c r="B228" s="408" t="s">
        <v>1530</v>
      </c>
      <c r="C228" s="409">
        <v>77655.47</v>
      </c>
      <c r="D228" s="219">
        <f t="shared" si="3"/>
        <v>77655.47</v>
      </c>
      <c r="E228" s="219"/>
      <c r="F228" s="219"/>
      <c r="G228" s="219"/>
      <c r="H228" s="312"/>
    </row>
    <row r="229" spans="1:8" x14ac:dyDescent="0.2">
      <c r="A229" s="407" t="s">
        <v>1531</v>
      </c>
      <c r="B229" s="408" t="s">
        <v>1532</v>
      </c>
      <c r="C229" s="409">
        <v>70831</v>
      </c>
      <c r="D229" s="219">
        <f t="shared" si="3"/>
        <v>70831</v>
      </c>
      <c r="E229" s="219"/>
      <c r="F229" s="219"/>
      <c r="G229" s="219"/>
      <c r="H229" s="312"/>
    </row>
    <row r="230" spans="1:8" x14ac:dyDescent="0.2">
      <c r="A230" s="407" t="s">
        <v>1533</v>
      </c>
      <c r="B230" s="408" t="s">
        <v>1534</v>
      </c>
      <c r="C230" s="409">
        <v>337048.67</v>
      </c>
      <c r="D230" s="219">
        <f t="shared" si="3"/>
        <v>337048.67</v>
      </c>
      <c r="E230" s="219"/>
      <c r="F230" s="219"/>
      <c r="G230" s="219"/>
      <c r="H230" s="312"/>
    </row>
    <row r="231" spans="1:8" x14ac:dyDescent="0.2">
      <c r="A231" s="407" t="s">
        <v>1535</v>
      </c>
      <c r="B231" s="408" t="s">
        <v>1536</v>
      </c>
      <c r="C231" s="409">
        <v>932706.38</v>
      </c>
      <c r="D231" s="219">
        <f t="shared" si="3"/>
        <v>932706.38</v>
      </c>
      <c r="E231" s="219"/>
      <c r="F231" s="219"/>
      <c r="G231" s="219"/>
      <c r="H231" s="312"/>
    </row>
    <row r="232" spans="1:8" x14ac:dyDescent="0.2">
      <c r="A232" s="311"/>
      <c r="B232" s="311" t="s">
        <v>333</v>
      </c>
      <c r="C232" s="310">
        <f>SUM(C8:C231)-0.26</f>
        <v>155846015.27000001</v>
      </c>
      <c r="D232" s="310">
        <f>SUM(D8:D231)</f>
        <v>155846015.53</v>
      </c>
      <c r="E232" s="310">
        <f>SUM(E8:E231)</f>
        <v>0</v>
      </c>
      <c r="F232" s="310">
        <f>SUM(F8:F231)</f>
        <v>0</v>
      </c>
      <c r="G232" s="310">
        <f>SUM(G8:G231)</f>
        <v>0</v>
      </c>
      <c r="H232" s="310"/>
    </row>
    <row r="235" spans="1:8" x14ac:dyDescent="0.2">
      <c r="A235" s="214" t="s">
        <v>332</v>
      </c>
      <c r="B235" s="406"/>
      <c r="C235" s="23"/>
      <c r="D235" s="23"/>
      <c r="E235" s="23"/>
      <c r="F235" s="23"/>
      <c r="G235" s="23"/>
      <c r="H235" s="313" t="s">
        <v>331</v>
      </c>
    </row>
    <row r="236" spans="1:8" x14ac:dyDescent="0.2">
      <c r="A236" s="278"/>
    </row>
    <row r="237" spans="1:8" ht="15" customHeight="1" x14ac:dyDescent="0.2">
      <c r="A237" s="225" t="s">
        <v>45</v>
      </c>
      <c r="B237" s="224" t="s">
        <v>46</v>
      </c>
      <c r="C237" s="222" t="s">
        <v>241</v>
      </c>
      <c r="D237" s="260" t="s">
        <v>263</v>
      </c>
      <c r="E237" s="260" t="s">
        <v>262</v>
      </c>
      <c r="F237" s="260" t="s">
        <v>261</v>
      </c>
      <c r="G237" s="259" t="s">
        <v>260</v>
      </c>
      <c r="H237" s="224" t="s">
        <v>259</v>
      </c>
    </row>
    <row r="238" spans="1:8" x14ac:dyDescent="0.2">
      <c r="A238" s="220"/>
      <c r="B238" s="411" t="s">
        <v>465</v>
      </c>
      <c r="C238" s="219"/>
      <c r="D238" s="219"/>
      <c r="E238" s="219"/>
      <c r="F238" s="219"/>
      <c r="G238" s="219"/>
      <c r="H238" s="312"/>
    </row>
    <row r="239" spans="1:8" x14ac:dyDescent="0.2">
      <c r="A239" s="311"/>
      <c r="B239" s="311" t="s">
        <v>330</v>
      </c>
      <c r="C239" s="310">
        <f>SUM(C238:C238)</f>
        <v>0</v>
      </c>
      <c r="D239" s="310">
        <f>SUM(D238:D238)</f>
        <v>0</v>
      </c>
      <c r="E239" s="310">
        <f>SUM(E238:E238)</f>
        <v>0</v>
      </c>
      <c r="F239" s="310">
        <f>SUM(F238:F238)</f>
        <v>0</v>
      </c>
      <c r="G239" s="310">
        <f>SUM(G238:G238)</f>
        <v>0</v>
      </c>
      <c r="H239" s="310"/>
    </row>
  </sheetData>
  <dataValidations count="8">
    <dataValidation allowBlank="1" showInputMessage="1" showErrorMessage="1" prompt="Saldo final de la Información Financiera Trimestral que se presenta (trimestral: 1er, 2do, 3ro. o 4to.)." sqref="C7 C237"/>
    <dataValidation allowBlank="1" showInputMessage="1" showErrorMessage="1" prompt="Corresponde al número de la cuenta de acuerdo al Plan de Cuentas emitido por el CONAC (DOF 23/12/2015)." sqref="A7 A237"/>
    <dataValidation allowBlank="1" showInputMessage="1" showErrorMessage="1" prompt="Informar sobre la factibilidad de pago." sqref="H7 H237"/>
    <dataValidation allowBlank="1" showInputMessage="1" showErrorMessage="1" prompt="Importe de la cuentas por cobrar con vencimiento mayor a 365 días." sqref="G7 G237"/>
    <dataValidation allowBlank="1" showInputMessage="1" showErrorMessage="1" prompt="Importe de la cuentas por cobrar con fecha de vencimiento de 181 a 365 días." sqref="F7 F237"/>
    <dataValidation allowBlank="1" showInputMessage="1" showErrorMessage="1" prompt="Importe de la cuentas por cobrar con fecha de vencimiento de 91 a 180 días." sqref="E7 E237"/>
    <dataValidation allowBlank="1" showInputMessage="1" showErrorMessage="1" prompt="Importe de la cuentas por cobrar con fecha de vencimiento de 1 a 90 días." sqref="D7 D237"/>
    <dataValidation allowBlank="1" showInputMessage="1" showErrorMessage="1" prompt="Corresponde al nombre o descripción de la cuenta de acuerdo al Plan de Cuentas emitido por el CONAC." sqref="B7 B237"/>
  </dataValidations>
  <pageMargins left="0.7" right="0.7" top="0.75" bottom="0.75" header="0.3" footer="0.3"/>
  <pageSetup scale="5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2" spans="1:8" ht="15" customHeight="1" x14ac:dyDescent="0.2">
      <c r="A2" s="471" t="s">
        <v>142</v>
      </c>
      <c r="B2" s="472"/>
      <c r="C2" s="88"/>
      <c r="D2" s="88"/>
      <c r="E2" s="88"/>
      <c r="F2" s="88"/>
      <c r="G2" s="88"/>
      <c r="H2" s="88"/>
    </row>
    <row r="3" spans="1:8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233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143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172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174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175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176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177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178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sqref="A1:E16"/>
    </sheetView>
  </sheetViews>
  <sheetFormatPr baseColWidth="10" defaultColWidth="13.6640625" defaultRowHeight="10.199999999999999" x14ac:dyDescent="0.2"/>
  <cols>
    <col min="1" max="1" width="21.5546875" style="89" customWidth="1"/>
    <col min="2" max="2" width="36" style="89" bestFit="1" customWidth="1"/>
    <col min="3" max="3" width="17.6640625" style="7" customWidth="1"/>
    <col min="4" max="5" width="17.6640625" style="89" customWidth="1"/>
    <col min="6" max="16384" width="13.664062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138</v>
      </c>
      <c r="B2" s="3"/>
      <c r="D2" s="7"/>
      <c r="E2" s="5" t="s">
        <v>44</v>
      </c>
    </row>
    <row r="5" spans="1:5" ht="11.25" customHeight="1" x14ac:dyDescent="0.2">
      <c r="A5" s="320" t="s">
        <v>340</v>
      </c>
      <c r="B5" s="320"/>
      <c r="E5" s="313" t="s">
        <v>337</v>
      </c>
    </row>
    <row r="6" spans="1:5" x14ac:dyDescent="0.2">
      <c r="D6" s="23"/>
    </row>
    <row r="7" spans="1:5" ht="15" customHeight="1" x14ac:dyDescent="0.2">
      <c r="A7" s="225" t="s">
        <v>45</v>
      </c>
      <c r="B7" s="224" t="s">
        <v>46</v>
      </c>
      <c r="C7" s="222" t="s">
        <v>241</v>
      </c>
      <c r="D7" s="222" t="s">
        <v>336</v>
      </c>
      <c r="E7" s="222" t="s">
        <v>259</v>
      </c>
    </row>
    <row r="8" spans="1:5" ht="11.25" customHeight="1" x14ac:dyDescent="0.2">
      <c r="A8" s="220" t="s">
        <v>1537</v>
      </c>
      <c r="B8" s="220" t="s">
        <v>1538</v>
      </c>
      <c r="C8" s="312">
        <v>60000</v>
      </c>
      <c r="D8" s="312"/>
      <c r="E8" s="293"/>
    </row>
    <row r="9" spans="1:5" x14ac:dyDescent="0.2">
      <c r="A9" s="319"/>
      <c r="B9" s="319" t="s">
        <v>339</v>
      </c>
      <c r="C9" s="318">
        <f>SUM(C8:C8)</f>
        <v>60000</v>
      </c>
      <c r="D9" s="314"/>
      <c r="E9" s="314"/>
    </row>
    <row r="12" spans="1:5" ht="11.25" customHeight="1" x14ac:dyDescent="0.2">
      <c r="A12" s="214" t="s">
        <v>338</v>
      </c>
      <c r="B12" s="189"/>
      <c r="E12" s="313" t="s">
        <v>337</v>
      </c>
    </row>
    <row r="13" spans="1:5" x14ac:dyDescent="0.2">
      <c r="A13" s="278"/>
    </row>
    <row r="14" spans="1:5" ht="15" customHeight="1" x14ac:dyDescent="0.2">
      <c r="A14" s="225" t="s">
        <v>45</v>
      </c>
      <c r="B14" s="224" t="s">
        <v>46</v>
      </c>
      <c r="C14" s="222" t="s">
        <v>241</v>
      </c>
      <c r="D14" s="222" t="s">
        <v>336</v>
      </c>
      <c r="E14" s="222" t="s">
        <v>259</v>
      </c>
    </row>
    <row r="15" spans="1:5" x14ac:dyDescent="0.2">
      <c r="A15" s="317"/>
      <c r="B15" s="411" t="s">
        <v>465</v>
      </c>
      <c r="C15" s="316"/>
      <c r="D15" s="312"/>
      <c r="E15" s="293"/>
    </row>
    <row r="16" spans="1:5" x14ac:dyDescent="0.2">
      <c r="A16" s="311"/>
      <c r="B16" s="311" t="s">
        <v>335</v>
      </c>
      <c r="C16" s="315">
        <f>SUM(C15:C15)</f>
        <v>0</v>
      </c>
      <c r="D16" s="314"/>
      <c r="E16" s="314"/>
    </row>
  </sheetData>
  <dataValidations count="5">
    <dataValidation allowBlank="1" showInputMessage="1" showErrorMessage="1" prompt="Saldo final de la Información Financiera Trimestral que se presenta (trimestral: 1er, 2do, 3ro. o 4to.)." sqref="C7 C14"/>
    <dataValidation allowBlank="1" showInputMessage="1" showErrorMessage="1" prompt="Corresponde al número de la cuenta de acuerdo al Plan de Cuentas emitido por el CONAC (DOF 23/12/2015)." sqref="A7 A14"/>
    <dataValidation allowBlank="1" showInputMessage="1" showErrorMessage="1" prompt="Corresponde al nombre o descripción de la cuenta de acuerdo al Plan de Cuentas emitido por el CONAC." sqref="B7 B14"/>
    <dataValidation allowBlank="1" showInputMessage="1" showErrorMessage="1" prompt="Especificar origen de dicho recurso: Federal, Estatal, Municipal, Particulares." sqref="D7 D14"/>
    <dataValidation allowBlank="1" showInputMessage="1" showErrorMessage="1" prompt="Características cualitativas significativas que les impacten financieramente." sqref="E7 E14"/>
  </dataValidations>
  <pageMargins left="0.7" right="0.7" top="0.75" bottom="0.75" header="0.3" footer="0.3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2" spans="1:5" ht="15" customHeight="1" x14ac:dyDescent="0.2">
      <c r="A2" s="471" t="s">
        <v>142</v>
      </c>
      <c r="B2" s="472"/>
      <c r="D2" s="88"/>
      <c r="E2" s="88"/>
    </row>
    <row r="3" spans="1:5" ht="10.8" thickBot="1" x14ac:dyDescent="0.25">
      <c r="A3" s="88"/>
      <c r="B3" s="88"/>
      <c r="D3" s="88"/>
      <c r="E3" s="88"/>
    </row>
    <row r="4" spans="1:5" ht="14.1" customHeight="1" x14ac:dyDescent="0.2">
      <c r="A4" s="137" t="s">
        <v>233</v>
      </c>
      <c r="B4" s="94"/>
      <c r="C4" s="107"/>
      <c r="D4" s="94"/>
      <c r="E4" s="95"/>
    </row>
    <row r="5" spans="1:5" ht="14.1" customHeight="1" x14ac:dyDescent="0.2">
      <c r="A5" s="139" t="s">
        <v>143</v>
      </c>
      <c r="B5" s="12"/>
      <c r="C5" s="13"/>
      <c r="D5" s="12"/>
      <c r="E5" s="96"/>
    </row>
    <row r="6" spans="1:5" ht="14.1" customHeight="1" x14ac:dyDescent="0.2">
      <c r="A6" s="139" t="s">
        <v>172</v>
      </c>
      <c r="B6" s="92"/>
      <c r="C6" s="108"/>
      <c r="D6" s="92"/>
      <c r="E6" s="93"/>
    </row>
    <row r="7" spans="1:5" ht="14.1" customHeight="1" x14ac:dyDescent="0.2">
      <c r="A7" s="156" t="s">
        <v>179</v>
      </c>
      <c r="B7" s="12"/>
      <c r="C7" s="13"/>
      <c r="D7" s="12"/>
      <c r="E7" s="96"/>
    </row>
    <row r="8" spans="1:5" ht="14.1" customHeight="1" thickBot="1" x14ac:dyDescent="0.25">
      <c r="A8" s="144" t="s">
        <v>173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Normal="100" zoomScaleSheetLayoutView="100" workbookViewId="0">
      <selection sqref="A1:E23"/>
    </sheetView>
  </sheetViews>
  <sheetFormatPr baseColWidth="10" defaultColWidth="11.44140625" defaultRowHeight="10.199999999999999" x14ac:dyDescent="0.2"/>
  <cols>
    <col min="1" max="1" width="21.332031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323"/>
      <c r="D1" s="24"/>
      <c r="E1" s="5"/>
    </row>
    <row r="2" spans="1:5" s="12" customFormat="1" x14ac:dyDescent="0.2">
      <c r="A2" s="21" t="s">
        <v>138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4" t="s">
        <v>348</v>
      </c>
      <c r="B5" s="406"/>
      <c r="C5" s="7"/>
      <c r="D5" s="89"/>
      <c r="E5" s="313" t="s">
        <v>342</v>
      </c>
    </row>
    <row r="6" spans="1:5" s="12" customFormat="1" x14ac:dyDescent="0.2">
      <c r="A6" s="278"/>
      <c r="B6" s="89"/>
      <c r="C6" s="7"/>
      <c r="D6" s="89"/>
      <c r="E6" s="89"/>
    </row>
    <row r="7" spans="1:5" s="12" customFormat="1" ht="15" customHeight="1" x14ac:dyDescent="0.2">
      <c r="A7" s="225" t="s">
        <v>45</v>
      </c>
      <c r="B7" s="224" t="s">
        <v>46</v>
      </c>
      <c r="C7" s="222" t="s">
        <v>241</v>
      </c>
      <c r="D7" s="222" t="s">
        <v>336</v>
      </c>
      <c r="E7" s="222" t="s">
        <v>259</v>
      </c>
    </row>
    <row r="8" spans="1:5" s="12" customFormat="1" ht="30.6" x14ac:dyDescent="0.2">
      <c r="A8" s="416" t="s">
        <v>1539</v>
      </c>
      <c r="B8" s="417" t="s">
        <v>1540</v>
      </c>
      <c r="C8" s="418">
        <v>20776749.960000001</v>
      </c>
      <c r="D8" s="425" t="s">
        <v>1541</v>
      </c>
      <c r="E8" s="412" t="s">
        <v>1542</v>
      </c>
    </row>
    <row r="9" spans="1:5" s="12" customFormat="1" x14ac:dyDescent="0.2">
      <c r="A9" s="311"/>
      <c r="B9" s="311" t="s">
        <v>347</v>
      </c>
      <c r="C9" s="315">
        <f>SUM(C8:C8)</f>
        <v>20776749.960000001</v>
      </c>
      <c r="D9" s="314"/>
      <c r="E9" s="314"/>
    </row>
    <row r="10" spans="1:5" s="12" customFormat="1" x14ac:dyDescent="0.2">
      <c r="C10" s="13"/>
    </row>
    <row r="11" spans="1:5" s="12" customFormat="1" x14ac:dyDescent="0.2">
      <c r="C11" s="13"/>
    </row>
    <row r="12" spans="1:5" s="12" customFormat="1" ht="11.25" customHeight="1" x14ac:dyDescent="0.2">
      <c r="A12" s="214" t="s">
        <v>346</v>
      </c>
      <c r="B12" s="214"/>
      <c r="C12" s="13"/>
      <c r="D12" s="25"/>
      <c r="E12" s="406" t="s">
        <v>345</v>
      </c>
    </row>
    <row r="13" spans="1:5" s="24" customFormat="1" x14ac:dyDescent="0.2">
      <c r="A13" s="272"/>
      <c r="B13" s="272"/>
      <c r="C13" s="23"/>
      <c r="D13" s="25"/>
    </row>
    <row r="14" spans="1:5" ht="15" customHeight="1" x14ac:dyDescent="0.2">
      <c r="A14" s="225" t="s">
        <v>45</v>
      </c>
      <c r="B14" s="224" t="s">
        <v>46</v>
      </c>
      <c r="C14" s="222" t="s">
        <v>241</v>
      </c>
      <c r="D14" s="222" t="s">
        <v>336</v>
      </c>
      <c r="E14" s="222" t="s">
        <v>259</v>
      </c>
    </row>
    <row r="15" spans="1:5" ht="11.25" customHeight="1" x14ac:dyDescent="0.2">
      <c r="A15" s="234"/>
      <c r="B15" s="411" t="s">
        <v>465</v>
      </c>
      <c r="C15" s="219"/>
      <c r="D15" s="219"/>
      <c r="E15" s="293"/>
    </row>
    <row r="16" spans="1:5" x14ac:dyDescent="0.2">
      <c r="A16" s="322"/>
      <c r="B16" s="322" t="s">
        <v>344</v>
      </c>
      <c r="C16" s="321">
        <f>SUM(C15:C15)</f>
        <v>0</v>
      </c>
      <c r="D16" s="240"/>
      <c r="E16" s="240"/>
    </row>
    <row r="19" spans="1:5" x14ac:dyDescent="0.2">
      <c r="A19" s="214" t="s">
        <v>343</v>
      </c>
      <c r="B19" s="406"/>
      <c r="E19" s="313" t="s">
        <v>342</v>
      </c>
    </row>
    <row r="20" spans="1:5" x14ac:dyDescent="0.2">
      <c r="A20" s="278"/>
    </row>
    <row r="21" spans="1:5" ht="15" customHeight="1" x14ac:dyDescent="0.2">
      <c r="A21" s="225" t="s">
        <v>45</v>
      </c>
      <c r="B21" s="224" t="s">
        <v>46</v>
      </c>
      <c r="C21" s="222" t="s">
        <v>241</v>
      </c>
      <c r="D21" s="222" t="s">
        <v>336</v>
      </c>
      <c r="E21" s="222" t="s">
        <v>259</v>
      </c>
    </row>
    <row r="22" spans="1:5" ht="40.799999999999997" x14ac:dyDescent="0.2">
      <c r="A22" s="426" t="s">
        <v>1543</v>
      </c>
      <c r="B22" s="427" t="s">
        <v>1540</v>
      </c>
      <c r="C22" s="429">
        <v>13851166.76</v>
      </c>
      <c r="D22" s="428" t="s">
        <v>1541</v>
      </c>
      <c r="E22" s="430" t="s">
        <v>1544</v>
      </c>
    </row>
    <row r="23" spans="1:5" x14ac:dyDescent="0.2">
      <c r="A23" s="311"/>
      <c r="B23" s="311" t="s">
        <v>341</v>
      </c>
      <c r="C23" s="315">
        <f>SUM(C22:C22)</f>
        <v>13851166.76</v>
      </c>
      <c r="D23" s="314"/>
      <c r="E23" s="314"/>
    </row>
  </sheetData>
  <dataValidations count="5">
    <dataValidation allowBlank="1" showInputMessage="1" showErrorMessage="1" prompt="Saldo final de la Información Financiera Trimestral que se presenta (trimestral: 1er, 2do, 3ro. o 4to.)." sqref="C7 C14 C21"/>
    <dataValidation allowBlank="1" showInputMessage="1" showErrorMessage="1" prompt="Corresponde al número de la cuenta de acuerdo al Plan de Cuentas emitido por el CONAC (DOF 23/12/2015)." sqref="A7 A14 A21"/>
    <dataValidation allowBlank="1" showInputMessage="1" showErrorMessage="1" prompt="Características cualitativas significativas que les impacten financieramente." sqref="E14 E7 E21"/>
    <dataValidation allowBlank="1" showInputMessage="1" showErrorMessage="1" prompt="Especificar origen de dicho recurso: Federal, Estatal, Municipal, Particulares." sqref="D14 D7 D21"/>
    <dataValidation allowBlank="1" showInputMessage="1" showErrorMessage="1" prompt="Corresponde al nombre o descripción de la cuenta de acuerdo al Plan de Cuentas emitido por el CONAC." sqref="B14 B7 B21"/>
  </dataValidations>
  <pageMargins left="0.7" right="0.7" top="0.75" bottom="0.75" header="0.3" footer="0.3"/>
  <pageSetup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2" spans="1:5" ht="15" customHeight="1" x14ac:dyDescent="0.2">
      <c r="A2" s="471" t="s">
        <v>142</v>
      </c>
      <c r="B2" s="472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12"/>
      <c r="C5" s="12"/>
      <c r="D5" s="12"/>
      <c r="E5" s="96"/>
    </row>
    <row r="6" spans="1:5" ht="14.1" customHeight="1" x14ac:dyDescent="0.2">
      <c r="A6" s="139" t="s">
        <v>172</v>
      </c>
      <c r="B6" s="105"/>
      <c r="C6" s="105"/>
      <c r="D6" s="105"/>
      <c r="E6" s="106"/>
    </row>
    <row r="7" spans="1:5" ht="14.1" customHeight="1" x14ac:dyDescent="0.2">
      <c r="A7" s="162" t="s">
        <v>179</v>
      </c>
      <c r="B7" s="12"/>
      <c r="C7" s="12"/>
      <c r="D7" s="12"/>
      <c r="E7" s="96"/>
    </row>
    <row r="8" spans="1:5" ht="14.1" customHeight="1" thickBot="1" x14ac:dyDescent="0.25">
      <c r="A8" s="163" t="s">
        <v>173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topLeftCell="M1" zoomScaleNormal="100" zoomScaleSheetLayoutView="100" workbookViewId="0">
      <selection activeCell="R10" sqref="R10"/>
    </sheetView>
  </sheetViews>
  <sheetFormatPr baseColWidth="10" defaultColWidth="11.44140625" defaultRowHeight="10.199999999999999" x14ac:dyDescent="0.2"/>
  <cols>
    <col min="1" max="1" width="8.6640625" style="188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7" customWidth="1"/>
    <col min="8" max="8" width="14.33203125" style="27" customWidth="1"/>
    <col min="9" max="9" width="13.44140625" style="27" customWidth="1"/>
    <col min="10" max="10" width="9.44140625" style="27" customWidth="1"/>
    <col min="11" max="12" width="9.6640625" style="27" customWidth="1"/>
    <col min="13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91"/>
    <col min="29" max="16384" width="11.44140625" style="190"/>
  </cols>
  <sheetData>
    <row r="1" spans="1:28" s="24" customFormat="1" ht="18" customHeight="1" x14ac:dyDescent="0.2">
      <c r="A1" s="488" t="s">
        <v>237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4" t="s">
        <v>129</v>
      </c>
      <c r="B4" s="186"/>
      <c r="C4" s="186"/>
      <c r="D4" s="186"/>
      <c r="E4" s="187"/>
      <c r="F4" s="13"/>
      <c r="G4" s="13"/>
      <c r="H4" s="13"/>
      <c r="I4" s="13"/>
      <c r="J4" s="27"/>
      <c r="K4" s="27"/>
      <c r="L4" s="27"/>
      <c r="M4" s="27"/>
      <c r="N4" s="27"/>
      <c r="O4" s="7"/>
      <c r="P4" s="489" t="s">
        <v>54</v>
      </c>
      <c r="Q4" s="489"/>
      <c r="R4" s="489"/>
      <c r="S4" s="489"/>
      <c r="T4" s="489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0" t="s">
        <v>55</v>
      </c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1"/>
    </row>
    <row r="7" spans="1:28" ht="12.9" customHeight="1" x14ac:dyDescent="0.2">
      <c r="A7" s="209"/>
      <c r="B7" s="209"/>
      <c r="C7" s="209"/>
      <c r="D7" s="209"/>
      <c r="E7" s="209"/>
      <c r="F7" s="212" t="s">
        <v>119</v>
      </c>
      <c r="G7" s="211"/>
      <c r="H7" s="213" t="s">
        <v>236</v>
      </c>
      <c r="I7" s="210"/>
      <c r="J7" s="209"/>
      <c r="K7" s="212" t="s">
        <v>120</v>
      </c>
      <c r="L7" s="211"/>
      <c r="M7" s="210"/>
      <c r="N7" s="210"/>
      <c r="O7" s="210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</row>
    <row r="8" spans="1:28" s="204" customFormat="1" ht="33.75" customHeight="1" x14ac:dyDescent="0.3">
      <c r="A8" s="206" t="s">
        <v>124</v>
      </c>
      <c r="B8" s="206" t="s">
        <v>56</v>
      </c>
      <c r="C8" s="206" t="s">
        <v>57</v>
      </c>
      <c r="D8" s="206" t="s">
        <v>133</v>
      </c>
      <c r="E8" s="206" t="s">
        <v>125</v>
      </c>
      <c r="F8" s="208" t="s">
        <v>69</v>
      </c>
      <c r="G8" s="208" t="s">
        <v>70</v>
      </c>
      <c r="H8" s="208" t="s">
        <v>70</v>
      </c>
      <c r="I8" s="207" t="s">
        <v>126</v>
      </c>
      <c r="J8" s="206" t="s">
        <v>58</v>
      </c>
      <c r="K8" s="208" t="s">
        <v>69</v>
      </c>
      <c r="L8" s="208" t="s">
        <v>70</v>
      </c>
      <c r="M8" s="207" t="s">
        <v>121</v>
      </c>
      <c r="N8" s="207" t="s">
        <v>122</v>
      </c>
      <c r="O8" s="207" t="s">
        <v>59</v>
      </c>
      <c r="P8" s="206" t="s">
        <v>127</v>
      </c>
      <c r="Q8" s="206" t="s">
        <v>128</v>
      </c>
      <c r="R8" s="206" t="s">
        <v>60</v>
      </c>
      <c r="S8" s="206" t="s">
        <v>61</v>
      </c>
      <c r="T8" s="206" t="s">
        <v>62</v>
      </c>
      <c r="U8" s="206" t="s">
        <v>63</v>
      </c>
      <c r="V8" s="206" t="s">
        <v>64</v>
      </c>
      <c r="W8" s="206" t="s">
        <v>65</v>
      </c>
      <c r="X8" s="206" t="s">
        <v>66</v>
      </c>
      <c r="Y8" s="206" t="s">
        <v>123</v>
      </c>
      <c r="Z8" s="206" t="s">
        <v>67</v>
      </c>
      <c r="AA8" s="206" t="s">
        <v>68</v>
      </c>
      <c r="AB8" s="205"/>
    </row>
    <row r="9" spans="1:28" ht="22.8" x14ac:dyDescent="0.2">
      <c r="A9" s="201" t="s">
        <v>71</v>
      </c>
      <c r="B9" s="434" t="s">
        <v>2270</v>
      </c>
      <c r="C9" s="434" t="s">
        <v>2271</v>
      </c>
      <c r="D9" s="434" t="s">
        <v>2272</v>
      </c>
      <c r="E9" s="435" t="s">
        <v>2273</v>
      </c>
      <c r="F9" s="436">
        <v>0</v>
      </c>
      <c r="G9" s="437">
        <v>609801665.26999998</v>
      </c>
      <c r="H9" s="437">
        <v>609801665.26999998</v>
      </c>
      <c r="I9" s="438">
        <f>H9-L9</f>
        <v>558556641.13999999</v>
      </c>
      <c r="J9" s="439" t="s">
        <v>2274</v>
      </c>
      <c r="K9" s="440">
        <v>0</v>
      </c>
      <c r="L9" s="441">
        <f>27561564.72+2076644.28+2091596.12+2106655.61+2121823.54+2137100.66+2152487.79+2167985.7+2183595.2+2199317.08+2215152.17+2231101.26</f>
        <v>51245024.13000001</v>
      </c>
      <c r="M9" s="441">
        <f>47894887.78+2336364.43+2421051.14+2343586.23+2650961.82+2645303.63+2574298.51+2884710.53+2997231.8+3352580.91+3358350.21+3224050.07+3582126.02+3562166.23+3785940.36</f>
        <v>89613609.669999987</v>
      </c>
      <c r="N9" s="442">
        <v>3785940.36</v>
      </c>
      <c r="O9" s="442">
        <v>2231101.2599999998</v>
      </c>
      <c r="P9" s="443" t="s">
        <v>2275</v>
      </c>
      <c r="Q9" s="444" t="s">
        <v>2276</v>
      </c>
      <c r="R9" s="445">
        <v>41765</v>
      </c>
      <c r="S9" s="445">
        <v>47297</v>
      </c>
      <c r="T9" s="446" t="s">
        <v>2277</v>
      </c>
      <c r="U9" s="446" t="s">
        <v>2278</v>
      </c>
      <c r="V9" s="434" t="s">
        <v>2279</v>
      </c>
      <c r="W9" s="434" t="s">
        <v>2280</v>
      </c>
      <c r="X9" s="434" t="s">
        <v>2281</v>
      </c>
      <c r="Y9" s="434">
        <v>153</v>
      </c>
      <c r="Z9" s="445">
        <v>41635</v>
      </c>
      <c r="AA9" s="434" t="s">
        <v>2282</v>
      </c>
    </row>
    <row r="10" spans="1:28" s="202" customFormat="1" ht="22.8" x14ac:dyDescent="0.2">
      <c r="A10" s="201" t="s">
        <v>72</v>
      </c>
      <c r="B10" s="434" t="s">
        <v>2283</v>
      </c>
      <c r="C10" s="434" t="s">
        <v>2284</v>
      </c>
      <c r="D10" s="434" t="s">
        <v>2272</v>
      </c>
      <c r="E10" s="447" t="s">
        <v>2273</v>
      </c>
      <c r="F10" s="436">
        <v>0</v>
      </c>
      <c r="G10" s="437">
        <v>540000000</v>
      </c>
      <c r="H10" s="437">
        <v>540000000</v>
      </c>
      <c r="I10" s="438">
        <f>H10-L10</f>
        <v>510000000</v>
      </c>
      <c r="J10" s="439" t="s">
        <v>2285</v>
      </c>
      <c r="K10" s="436">
        <v>0</v>
      </c>
      <c r="L10" s="437">
        <f>2500000+2500000+2500000+2500000+2500000+2500000+2500000+2500000+2500000+2500000+2500000+2500000</f>
        <v>30000000</v>
      </c>
      <c r="M10" s="448">
        <f>52530884.6044444+2549344.85+2456156.25+3028361.11+2500350+2969012.08+3282507.56+3156327.78+3157244.5+3351791.67+3453677.71</f>
        <v>82435658.11444439</v>
      </c>
      <c r="N10" s="442">
        <v>3453677.71</v>
      </c>
      <c r="O10" s="442">
        <v>2500000</v>
      </c>
      <c r="P10" s="443" t="s">
        <v>2286</v>
      </c>
      <c r="Q10" s="444" t="s">
        <v>2276</v>
      </c>
      <c r="R10" s="445">
        <v>41716</v>
      </c>
      <c r="S10" s="445">
        <v>12583</v>
      </c>
      <c r="T10" s="446" t="s">
        <v>2287</v>
      </c>
      <c r="U10" s="446" t="s">
        <v>2288</v>
      </c>
      <c r="V10" s="434" t="s">
        <v>2279</v>
      </c>
      <c r="W10" s="434" t="s">
        <v>2280</v>
      </c>
      <c r="X10" s="434" t="s">
        <v>2281</v>
      </c>
      <c r="Y10" s="434">
        <v>154</v>
      </c>
      <c r="Z10" s="445">
        <v>41635</v>
      </c>
      <c r="AA10" s="434" t="s">
        <v>2289</v>
      </c>
      <c r="AB10" s="203"/>
    </row>
    <row r="11" spans="1:28" s="191" customFormat="1" ht="22.8" x14ac:dyDescent="0.2">
      <c r="A11" s="201" t="s">
        <v>73</v>
      </c>
      <c r="B11" s="434" t="s">
        <v>2270</v>
      </c>
      <c r="C11" s="434" t="s">
        <v>2290</v>
      </c>
      <c r="D11" s="434" t="s">
        <v>2272</v>
      </c>
      <c r="E11" s="447" t="s">
        <v>2273</v>
      </c>
      <c r="F11" s="436">
        <v>0</v>
      </c>
      <c r="G11" s="437">
        <v>255769230</v>
      </c>
      <c r="H11" s="437">
        <v>255769230</v>
      </c>
      <c r="I11" s="438">
        <f>H11-L11</f>
        <v>238560960</v>
      </c>
      <c r="J11" s="439" t="s">
        <v>2291</v>
      </c>
      <c r="K11" s="436"/>
      <c r="L11" s="441">
        <f>8794140+750750+753550+756370+759190+762020+764870+767720+770590+773470+776350+779250</f>
        <v>17208270</v>
      </c>
      <c r="M11" s="441">
        <f>20470331.57-984059.17+984059.17+1119106.56+1117379.73+1078025.89+1220105.31+1195746.56+1316181.92+1418508.82+1292363.4+1511440.4+1506571.34+1560124.53</f>
        <v>34805886.029999994</v>
      </c>
      <c r="N11" s="442">
        <v>1560124.53</v>
      </c>
      <c r="O11" s="442">
        <v>779250</v>
      </c>
      <c r="P11" s="443" t="s">
        <v>2292</v>
      </c>
      <c r="Q11" s="444" t="s">
        <v>2276</v>
      </c>
      <c r="R11" s="445">
        <v>41800</v>
      </c>
      <c r="S11" s="445">
        <v>49105</v>
      </c>
      <c r="T11" s="446" t="s">
        <v>2293</v>
      </c>
      <c r="U11" s="446" t="s">
        <v>2278</v>
      </c>
      <c r="V11" s="434" t="s">
        <v>2279</v>
      </c>
      <c r="W11" s="434" t="s">
        <v>2280</v>
      </c>
      <c r="X11" s="434" t="s">
        <v>2281</v>
      </c>
      <c r="Y11" s="434">
        <v>153</v>
      </c>
      <c r="Z11" s="445">
        <v>41635</v>
      </c>
      <c r="AA11" s="434" t="s">
        <v>2282</v>
      </c>
    </row>
    <row r="12" spans="1:28" x14ac:dyDescent="0.2">
      <c r="A12" s="201"/>
      <c r="B12" s="196"/>
      <c r="C12" s="194"/>
      <c r="D12" s="194"/>
      <c r="E12" s="194"/>
      <c r="F12" s="198"/>
      <c r="G12" s="198"/>
      <c r="H12" s="200"/>
      <c r="I12" s="200"/>
      <c r="J12" s="199"/>
      <c r="K12" s="198"/>
      <c r="L12" s="198"/>
      <c r="M12" s="198"/>
      <c r="N12" s="198"/>
      <c r="O12" s="198"/>
      <c r="P12" s="197"/>
      <c r="Q12" s="197"/>
      <c r="R12" s="195"/>
      <c r="S12" s="195"/>
      <c r="T12" s="194"/>
      <c r="U12" s="194"/>
      <c r="V12" s="196"/>
      <c r="W12" s="196"/>
      <c r="X12" s="194"/>
      <c r="Y12" s="194"/>
      <c r="Z12" s="195"/>
      <c r="AA12" s="194"/>
    </row>
    <row r="13" spans="1:28" s="192" customFormat="1" x14ac:dyDescent="0.2">
      <c r="A13" s="193">
        <v>900001</v>
      </c>
      <c r="B13" s="78" t="s">
        <v>74</v>
      </c>
      <c r="C13" s="78"/>
      <c r="D13" s="78"/>
      <c r="E13" s="78"/>
      <c r="F13" s="79">
        <f>SUM(F9:F12)</f>
        <v>0</v>
      </c>
      <c r="G13" s="79">
        <f>SUM(G9:G12)</f>
        <v>1405570895.27</v>
      </c>
      <c r="H13" s="79">
        <f>SUM(H9:H12)</f>
        <v>1405570895.27</v>
      </c>
      <c r="I13" s="79">
        <f>SUM(I9:I12)</f>
        <v>1307117601.1399999</v>
      </c>
      <c r="J13" s="80"/>
      <c r="K13" s="79">
        <f>SUM(K9:K12)</f>
        <v>0</v>
      </c>
      <c r="L13" s="79">
        <f>SUM(L9:L12)</f>
        <v>98453294.13000001</v>
      </c>
      <c r="M13" s="79">
        <f>SUM(M9:M12)</f>
        <v>206855153.81444439</v>
      </c>
      <c r="N13" s="79">
        <f>SUM(N9:N12)</f>
        <v>8799742.5999999996</v>
      </c>
      <c r="O13" s="79">
        <f>SUM(O9:O12)</f>
        <v>5510351.2599999998</v>
      </c>
      <c r="P13" s="81"/>
      <c r="Q13" s="78"/>
      <c r="R13" s="78"/>
      <c r="S13" s="82"/>
      <c r="T13" s="78"/>
      <c r="U13" s="78"/>
      <c r="V13" s="78"/>
      <c r="W13" s="78"/>
      <c r="X13" s="78"/>
      <c r="Y13" s="78"/>
      <c r="Z13" s="78"/>
      <c r="AA13" s="78"/>
    </row>
    <row r="14" spans="1:28" s="192" customFormat="1" x14ac:dyDescent="0.2">
      <c r="A14" s="15"/>
      <c r="B14" s="30"/>
      <c r="C14" s="30"/>
      <c r="D14" s="30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30"/>
      <c r="R14" s="30"/>
      <c r="S14" s="33"/>
      <c r="T14" s="30"/>
      <c r="U14" s="30"/>
      <c r="V14" s="30"/>
      <c r="W14" s="30"/>
      <c r="X14" s="30"/>
      <c r="Y14" s="30"/>
      <c r="Z14" s="30"/>
      <c r="AA14" s="30"/>
    </row>
    <row r="15" spans="1:28" s="192" customFormat="1" x14ac:dyDescent="0.2">
      <c r="A15" s="15"/>
      <c r="B15" s="30"/>
      <c r="C15" s="30"/>
      <c r="D15" s="30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0"/>
      <c r="R15" s="30"/>
      <c r="S15" s="33"/>
      <c r="T15" s="30"/>
      <c r="U15" s="30"/>
      <c r="V15" s="30"/>
      <c r="W15" s="30"/>
      <c r="X15" s="30"/>
      <c r="Y15" s="30"/>
      <c r="Z15" s="30"/>
      <c r="AA15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2" spans="1:6" ht="15" customHeight="1" x14ac:dyDescent="0.2">
      <c r="A2" s="471" t="s">
        <v>142</v>
      </c>
      <c r="B2" s="472"/>
      <c r="C2" s="8"/>
      <c r="D2" s="90"/>
      <c r="E2" s="90"/>
    </row>
    <row r="3" spans="1:6" ht="10.8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233</v>
      </c>
      <c r="B4" s="138"/>
      <c r="C4" s="138"/>
      <c r="D4" s="138"/>
      <c r="E4" s="138"/>
      <c r="F4" s="103"/>
    </row>
    <row r="5" spans="1:6" ht="14.1" customHeight="1" x14ac:dyDescent="0.2">
      <c r="A5" s="139" t="s">
        <v>143</v>
      </c>
      <c r="B5" s="140"/>
      <c r="C5" s="140"/>
      <c r="D5" s="140"/>
      <c r="E5" s="140"/>
      <c r="F5" s="103"/>
    </row>
    <row r="6" spans="1:6" ht="14.1" customHeight="1" x14ac:dyDescent="0.2">
      <c r="A6" s="473" t="s">
        <v>227</v>
      </c>
      <c r="B6" s="474"/>
      <c r="C6" s="474"/>
      <c r="D6" s="474"/>
      <c r="E6" s="474"/>
      <c r="F6" s="136"/>
    </row>
    <row r="7" spans="1:6" ht="14.1" customHeight="1" x14ac:dyDescent="0.2">
      <c r="A7" s="139" t="s">
        <v>144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145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ColWidth="11.44140625" defaultRowHeight="10.199999999999999" x14ac:dyDescent="0.2"/>
  <cols>
    <col min="1" max="1" width="8.6640625" style="188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8" width="12.6640625" style="27" customWidth="1"/>
    <col min="9" max="9" width="13.44140625" style="27" customWidth="1"/>
    <col min="10" max="10" width="9.44140625" style="27" customWidth="1"/>
    <col min="11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2"/>
    <col min="29" max="16384" width="11.441406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2" t="s">
        <v>142</v>
      </c>
      <c r="B2" s="472"/>
      <c r="C2" s="472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0.8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180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181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182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189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191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193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199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2"/>
  <sheetViews>
    <sheetView zoomScaleNormal="100" zoomScaleSheetLayoutView="100" workbookViewId="0">
      <selection activeCell="C7" sqref="C7"/>
    </sheetView>
  </sheetViews>
  <sheetFormatPr baseColWidth="10" defaultColWidth="12.44140625" defaultRowHeight="10.199999999999999" x14ac:dyDescent="0.2"/>
  <cols>
    <col min="1" max="1" width="23.88671875" style="89" customWidth="1"/>
    <col min="2" max="2" width="50.6640625" style="89" customWidth="1"/>
    <col min="3" max="4" width="17.6640625" style="4" customWidth="1"/>
    <col min="5" max="16384" width="12.441406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1" t="s">
        <v>354</v>
      </c>
      <c r="B5" s="301"/>
      <c r="C5" s="13"/>
      <c r="D5" s="406" t="s">
        <v>353</v>
      </c>
    </row>
    <row r="6" spans="1:4" ht="11.25" customHeight="1" x14ac:dyDescent="0.2">
      <c r="A6" s="305"/>
      <c r="B6" s="305"/>
      <c r="C6" s="306"/>
      <c r="D6" s="324"/>
    </row>
    <row r="7" spans="1:4" ht="15" customHeight="1" x14ac:dyDescent="0.2">
      <c r="A7" s="225" t="s">
        <v>45</v>
      </c>
      <c r="B7" s="224" t="s">
        <v>46</v>
      </c>
      <c r="C7" s="222" t="s">
        <v>241</v>
      </c>
      <c r="D7" s="222" t="s">
        <v>259</v>
      </c>
    </row>
    <row r="8" spans="1:4" x14ac:dyDescent="0.2">
      <c r="A8" s="407" t="s">
        <v>1545</v>
      </c>
      <c r="B8" s="408" t="s">
        <v>1546</v>
      </c>
      <c r="C8" s="409">
        <v>2009644.52</v>
      </c>
      <c r="D8" s="219"/>
    </row>
    <row r="9" spans="1:4" x14ac:dyDescent="0.2">
      <c r="A9" s="407" t="s">
        <v>1547</v>
      </c>
      <c r="B9" s="408" t="s">
        <v>1548</v>
      </c>
      <c r="C9" s="409">
        <v>5343944.2</v>
      </c>
      <c r="D9" s="219"/>
    </row>
    <row r="10" spans="1:4" x14ac:dyDescent="0.2">
      <c r="A10" s="407" t="s">
        <v>1549</v>
      </c>
      <c r="B10" s="408" t="s">
        <v>1550</v>
      </c>
      <c r="C10" s="409">
        <v>1883140.88</v>
      </c>
      <c r="D10" s="219"/>
    </row>
    <row r="11" spans="1:4" ht="112.2" x14ac:dyDescent="0.2">
      <c r="A11" s="407" t="s">
        <v>1551</v>
      </c>
      <c r="B11" s="408" t="s">
        <v>1552</v>
      </c>
      <c r="C11" s="409">
        <v>527385968.31999999</v>
      </c>
      <c r="D11" s="219" t="s">
        <v>1928</v>
      </c>
    </row>
    <row r="12" spans="1:4" x14ac:dyDescent="0.2">
      <c r="A12" s="407" t="s">
        <v>1553</v>
      </c>
      <c r="B12" s="408" t="s">
        <v>1554</v>
      </c>
      <c r="C12" s="409">
        <v>87114427.659999996</v>
      </c>
      <c r="D12" s="219"/>
    </row>
    <row r="13" spans="1:4" x14ac:dyDescent="0.2">
      <c r="A13" s="407" t="s">
        <v>1555</v>
      </c>
      <c r="B13" s="408" t="s">
        <v>1556</v>
      </c>
      <c r="C13" s="409">
        <v>3589406.76</v>
      </c>
      <c r="D13" s="219"/>
    </row>
    <row r="14" spans="1:4" x14ac:dyDescent="0.2">
      <c r="A14" s="407" t="s">
        <v>1557</v>
      </c>
      <c r="B14" s="408" t="s">
        <v>1558</v>
      </c>
      <c r="C14" s="409">
        <v>351781.36</v>
      </c>
      <c r="D14" s="219"/>
    </row>
    <row r="15" spans="1:4" x14ac:dyDescent="0.2">
      <c r="A15" s="407" t="s">
        <v>1559</v>
      </c>
      <c r="B15" s="408" t="s">
        <v>1560</v>
      </c>
      <c r="C15" s="409">
        <v>236430.85</v>
      </c>
      <c r="D15" s="219"/>
    </row>
    <row r="16" spans="1:4" x14ac:dyDescent="0.2">
      <c r="A16" s="407" t="s">
        <v>1562</v>
      </c>
      <c r="B16" s="408" t="s">
        <v>1561</v>
      </c>
      <c r="C16" s="409">
        <v>173574.2</v>
      </c>
      <c r="D16" s="219"/>
    </row>
    <row r="17" spans="1:4" x14ac:dyDescent="0.2">
      <c r="A17" s="407" t="s">
        <v>1563</v>
      </c>
      <c r="B17" s="408" t="s">
        <v>1564</v>
      </c>
      <c r="C17" s="409">
        <v>8579.75</v>
      </c>
      <c r="D17" s="219"/>
    </row>
    <row r="18" spans="1:4" x14ac:dyDescent="0.2">
      <c r="A18" s="407" t="s">
        <v>1565</v>
      </c>
      <c r="B18" s="408" t="s">
        <v>1566</v>
      </c>
      <c r="C18" s="409">
        <v>16185.51</v>
      </c>
      <c r="D18" s="219"/>
    </row>
    <row r="19" spans="1:4" x14ac:dyDescent="0.2">
      <c r="A19" s="407" t="s">
        <v>1567</v>
      </c>
      <c r="B19" s="408" t="s">
        <v>1568</v>
      </c>
      <c r="C19" s="409">
        <v>13300.1</v>
      </c>
      <c r="D19" s="219"/>
    </row>
    <row r="20" spans="1:4" x14ac:dyDescent="0.2">
      <c r="A20" s="407" t="s">
        <v>1569</v>
      </c>
      <c r="B20" s="408" t="s">
        <v>1570</v>
      </c>
      <c r="C20" s="409">
        <v>13190.55</v>
      </c>
      <c r="D20" s="219"/>
    </row>
    <row r="21" spans="1:4" x14ac:dyDescent="0.2">
      <c r="A21" s="407" t="s">
        <v>1571</v>
      </c>
      <c r="B21" s="408" t="s">
        <v>1572</v>
      </c>
      <c r="C21" s="409">
        <v>16710274.630000001</v>
      </c>
      <c r="D21" s="219"/>
    </row>
    <row r="22" spans="1:4" x14ac:dyDescent="0.2">
      <c r="A22" s="407" t="s">
        <v>1573</v>
      </c>
      <c r="B22" s="408" t="s">
        <v>1574</v>
      </c>
      <c r="C22" s="409">
        <v>16119100.32</v>
      </c>
      <c r="D22" s="219"/>
    </row>
    <row r="23" spans="1:4" x14ac:dyDescent="0.2">
      <c r="A23" s="407" t="s">
        <v>1575</v>
      </c>
      <c r="B23" s="408" t="s">
        <v>1576</v>
      </c>
      <c r="C23" s="408">
        <v>150.94999999999999</v>
      </c>
      <c r="D23" s="219"/>
    </row>
    <row r="24" spans="1:4" x14ac:dyDescent="0.2">
      <c r="A24" s="407" t="s">
        <v>1577</v>
      </c>
      <c r="B24" s="408" t="s">
        <v>1578</v>
      </c>
      <c r="C24" s="409">
        <v>118919420.45</v>
      </c>
      <c r="D24" s="219"/>
    </row>
    <row r="25" spans="1:4" x14ac:dyDescent="0.2">
      <c r="A25" s="407" t="s">
        <v>1579</v>
      </c>
      <c r="B25" s="408" t="s">
        <v>1580</v>
      </c>
      <c r="C25" s="409">
        <v>91364.79</v>
      </c>
      <c r="D25" s="219"/>
    </row>
    <row r="26" spans="1:4" x14ac:dyDescent="0.2">
      <c r="A26" s="407" t="s">
        <v>1581</v>
      </c>
      <c r="B26" s="408" t="s">
        <v>1582</v>
      </c>
      <c r="C26" s="409">
        <v>1993700.27</v>
      </c>
      <c r="D26" s="219"/>
    </row>
    <row r="27" spans="1:4" x14ac:dyDescent="0.2">
      <c r="A27" s="407" t="s">
        <v>1583</v>
      </c>
      <c r="B27" s="408" t="s">
        <v>1584</v>
      </c>
      <c r="C27" s="409">
        <v>3267748.35</v>
      </c>
      <c r="D27" s="219"/>
    </row>
    <row r="28" spans="1:4" x14ac:dyDescent="0.2">
      <c r="A28" s="407" t="s">
        <v>1585</v>
      </c>
      <c r="B28" s="408" t="s">
        <v>1586</v>
      </c>
      <c r="C28" s="409">
        <v>195447.01</v>
      </c>
      <c r="D28" s="219"/>
    </row>
    <row r="29" spans="1:4" x14ac:dyDescent="0.2">
      <c r="A29" s="407" t="s">
        <v>1587</v>
      </c>
      <c r="B29" s="408" t="s">
        <v>1588</v>
      </c>
      <c r="C29" s="409">
        <v>152793.26</v>
      </c>
      <c r="D29" s="219"/>
    </row>
    <row r="30" spans="1:4" x14ac:dyDescent="0.2">
      <c r="A30" s="407" t="s">
        <v>1589</v>
      </c>
      <c r="B30" s="408" t="s">
        <v>1590</v>
      </c>
      <c r="C30" s="409">
        <v>27457.66</v>
      </c>
      <c r="D30" s="219"/>
    </row>
    <row r="31" spans="1:4" x14ac:dyDescent="0.2">
      <c r="A31" s="407" t="s">
        <v>1591</v>
      </c>
      <c r="B31" s="408" t="s">
        <v>1592</v>
      </c>
      <c r="C31" s="408">
        <v>793</v>
      </c>
      <c r="D31" s="219"/>
    </row>
    <row r="32" spans="1:4" x14ac:dyDescent="0.2">
      <c r="A32" s="407" t="s">
        <v>1593</v>
      </c>
      <c r="B32" s="408" t="s">
        <v>1594</v>
      </c>
      <c r="C32" s="408">
        <v>322</v>
      </c>
      <c r="D32" s="219"/>
    </row>
    <row r="33" spans="1:4" x14ac:dyDescent="0.2">
      <c r="A33" s="407" t="s">
        <v>1595</v>
      </c>
      <c r="B33" s="408" t="s">
        <v>1596</v>
      </c>
      <c r="C33" s="409">
        <v>6875607.8300000001</v>
      </c>
      <c r="D33" s="219"/>
    </row>
    <row r="34" spans="1:4" x14ac:dyDescent="0.2">
      <c r="A34" s="407" t="s">
        <v>1597</v>
      </c>
      <c r="B34" s="408" t="s">
        <v>1598</v>
      </c>
      <c r="C34" s="408">
        <v>384</v>
      </c>
      <c r="D34" s="219"/>
    </row>
    <row r="35" spans="1:4" x14ac:dyDescent="0.2">
      <c r="A35" s="407" t="s">
        <v>1599</v>
      </c>
      <c r="B35" s="408" t="s">
        <v>1600</v>
      </c>
      <c r="C35" s="409">
        <v>6297461.3799999999</v>
      </c>
      <c r="D35" s="219"/>
    </row>
    <row r="36" spans="1:4" x14ac:dyDescent="0.2">
      <c r="A36" s="407" t="s">
        <v>1601</v>
      </c>
      <c r="B36" s="408" t="s">
        <v>1602</v>
      </c>
      <c r="C36" s="409">
        <v>1089895.74</v>
      </c>
      <c r="D36" s="219"/>
    </row>
    <row r="37" spans="1:4" x14ac:dyDescent="0.2">
      <c r="A37" s="407" t="s">
        <v>1603</v>
      </c>
      <c r="B37" s="408" t="s">
        <v>1604</v>
      </c>
      <c r="C37" s="409">
        <v>1574907.34</v>
      </c>
      <c r="D37" s="219"/>
    </row>
    <row r="38" spans="1:4" x14ac:dyDescent="0.2">
      <c r="A38" s="407" t="s">
        <v>1605</v>
      </c>
      <c r="B38" s="408" t="s">
        <v>1606</v>
      </c>
      <c r="C38" s="409">
        <v>109842.15</v>
      </c>
      <c r="D38" s="219"/>
    </row>
    <row r="39" spans="1:4" x14ac:dyDescent="0.2">
      <c r="A39" s="407" t="s">
        <v>1607</v>
      </c>
      <c r="B39" s="408" t="s">
        <v>1608</v>
      </c>
      <c r="C39" s="409">
        <v>79277.2</v>
      </c>
      <c r="D39" s="219"/>
    </row>
    <row r="40" spans="1:4" x14ac:dyDescent="0.2">
      <c r="A40" s="407" t="s">
        <v>1609</v>
      </c>
      <c r="B40" s="408" t="s">
        <v>1610</v>
      </c>
      <c r="C40" s="409">
        <v>873398.36</v>
      </c>
      <c r="D40" s="219"/>
    </row>
    <row r="41" spans="1:4" x14ac:dyDescent="0.2">
      <c r="A41" s="407" t="s">
        <v>1611</v>
      </c>
      <c r="B41" s="408" t="s">
        <v>1612</v>
      </c>
      <c r="C41" s="409">
        <v>41846.86</v>
      </c>
      <c r="D41" s="219"/>
    </row>
    <row r="42" spans="1:4" x14ac:dyDescent="0.2">
      <c r="A42" s="407" t="s">
        <v>1613</v>
      </c>
      <c r="B42" s="408" t="s">
        <v>1614</v>
      </c>
      <c r="C42" s="409">
        <v>1255366.32</v>
      </c>
      <c r="D42" s="219"/>
    </row>
    <row r="43" spans="1:4" x14ac:dyDescent="0.2">
      <c r="A43" s="407" t="s">
        <v>1615</v>
      </c>
      <c r="B43" s="408" t="s">
        <v>1616</v>
      </c>
      <c r="C43" s="409">
        <v>697156.28</v>
      </c>
      <c r="D43" s="219"/>
    </row>
    <row r="44" spans="1:4" x14ac:dyDescent="0.2">
      <c r="A44" s="407" t="s">
        <v>1617</v>
      </c>
      <c r="B44" s="408" t="s">
        <v>1618</v>
      </c>
      <c r="C44" s="409">
        <v>1698196</v>
      </c>
      <c r="D44" s="219"/>
    </row>
    <row r="45" spans="1:4" x14ac:dyDescent="0.2">
      <c r="A45" s="407" t="s">
        <v>1619</v>
      </c>
      <c r="B45" s="408" t="s">
        <v>1620</v>
      </c>
      <c r="C45" s="409">
        <v>71082</v>
      </c>
      <c r="D45" s="219"/>
    </row>
    <row r="46" spans="1:4" x14ac:dyDescent="0.2">
      <c r="A46" s="407" t="s">
        <v>1621</v>
      </c>
      <c r="B46" s="408" t="s">
        <v>1622</v>
      </c>
      <c r="C46" s="409">
        <v>249324</v>
      </c>
      <c r="D46" s="219"/>
    </row>
    <row r="47" spans="1:4" x14ac:dyDescent="0.2">
      <c r="A47" s="407" t="s">
        <v>1623</v>
      </c>
      <c r="B47" s="408" t="s">
        <v>1624</v>
      </c>
      <c r="C47" s="409">
        <v>41762</v>
      </c>
      <c r="D47" s="219"/>
    </row>
    <row r="48" spans="1:4" x14ac:dyDescent="0.2">
      <c r="A48" s="407" t="s">
        <v>1625</v>
      </c>
      <c r="B48" s="408" t="s">
        <v>1626</v>
      </c>
      <c r="C48" s="409">
        <v>1261416</v>
      </c>
      <c r="D48" s="219"/>
    </row>
    <row r="49" spans="1:4" x14ac:dyDescent="0.2">
      <c r="A49" s="407" t="s">
        <v>1627</v>
      </c>
      <c r="B49" s="408" t="s">
        <v>1628</v>
      </c>
      <c r="C49" s="409">
        <v>369598</v>
      </c>
      <c r="D49" s="219"/>
    </row>
    <row r="50" spans="1:4" x14ac:dyDescent="0.2">
      <c r="A50" s="407" t="s">
        <v>1629</v>
      </c>
      <c r="B50" s="408" t="s">
        <v>1630</v>
      </c>
      <c r="C50" s="409">
        <v>9650</v>
      </c>
      <c r="D50" s="219"/>
    </row>
    <row r="51" spans="1:4" x14ac:dyDescent="0.2">
      <c r="A51" s="407" t="s">
        <v>1631</v>
      </c>
      <c r="B51" s="408" t="s">
        <v>1632</v>
      </c>
      <c r="C51" s="409">
        <v>16866</v>
      </c>
      <c r="D51" s="219"/>
    </row>
    <row r="52" spans="1:4" x14ac:dyDescent="0.2">
      <c r="A52" s="407" t="s">
        <v>1633</v>
      </c>
      <c r="B52" s="408" t="s">
        <v>1634</v>
      </c>
      <c r="C52" s="409">
        <v>100302</v>
      </c>
      <c r="D52" s="219"/>
    </row>
    <row r="53" spans="1:4" x14ac:dyDescent="0.2">
      <c r="A53" s="407" t="s">
        <v>1635</v>
      </c>
      <c r="B53" s="408" t="s">
        <v>1636</v>
      </c>
      <c r="C53" s="409">
        <v>145124</v>
      </c>
      <c r="D53" s="219"/>
    </row>
    <row r="54" spans="1:4" x14ac:dyDescent="0.2">
      <c r="A54" s="407" t="s">
        <v>1637</v>
      </c>
      <c r="B54" s="408" t="s">
        <v>1638</v>
      </c>
      <c r="C54" s="409">
        <v>506477.45</v>
      </c>
      <c r="D54" s="219"/>
    </row>
    <row r="55" spans="1:4" x14ac:dyDescent="0.2">
      <c r="A55" s="407" t="s">
        <v>1639</v>
      </c>
      <c r="B55" s="408" t="s">
        <v>1640</v>
      </c>
      <c r="C55" s="409">
        <v>236649.25</v>
      </c>
      <c r="D55" s="219"/>
    </row>
    <row r="56" spans="1:4" x14ac:dyDescent="0.2">
      <c r="A56" s="407" t="s">
        <v>1641</v>
      </c>
      <c r="B56" s="408" t="s">
        <v>1642</v>
      </c>
      <c r="C56" s="409">
        <v>585926.13</v>
      </c>
      <c r="D56" s="219"/>
    </row>
    <row r="57" spans="1:4" x14ac:dyDescent="0.2">
      <c r="A57" s="407" t="s">
        <v>1643</v>
      </c>
      <c r="B57" s="408" t="s">
        <v>1644</v>
      </c>
      <c r="C57" s="409">
        <v>1117325.08</v>
      </c>
      <c r="D57" s="219"/>
    </row>
    <row r="58" spans="1:4" x14ac:dyDescent="0.2">
      <c r="A58" s="407" t="s">
        <v>1645</v>
      </c>
      <c r="B58" s="408" t="s">
        <v>1646</v>
      </c>
      <c r="C58" s="409">
        <v>78706.81</v>
      </c>
      <c r="D58" s="219"/>
    </row>
    <row r="59" spans="1:4" x14ac:dyDescent="0.2">
      <c r="A59" s="407" t="s">
        <v>1647</v>
      </c>
      <c r="B59" s="408" t="s">
        <v>1648</v>
      </c>
      <c r="C59" s="409">
        <v>301275.90000000002</v>
      </c>
      <c r="D59" s="219"/>
    </row>
    <row r="60" spans="1:4" x14ac:dyDescent="0.2">
      <c r="A60" s="407" t="s">
        <v>1649</v>
      </c>
      <c r="B60" s="408" t="s">
        <v>1650</v>
      </c>
      <c r="C60" s="409">
        <v>12886844.49</v>
      </c>
      <c r="D60" s="219"/>
    </row>
    <row r="61" spans="1:4" x14ac:dyDescent="0.2">
      <c r="A61" s="407" t="s">
        <v>1651</v>
      </c>
      <c r="B61" s="408" t="s">
        <v>1652</v>
      </c>
      <c r="C61" s="409">
        <v>2266446.33</v>
      </c>
      <c r="D61" s="219"/>
    </row>
    <row r="62" spans="1:4" x14ac:dyDescent="0.2">
      <c r="A62" s="407" t="s">
        <v>1653</v>
      </c>
      <c r="B62" s="408" t="s">
        <v>1654</v>
      </c>
      <c r="C62" s="409">
        <v>249109.35</v>
      </c>
      <c r="D62" s="219"/>
    </row>
    <row r="63" spans="1:4" x14ac:dyDescent="0.2">
      <c r="A63" s="407" t="s">
        <v>1655</v>
      </c>
      <c r="B63" s="408" t="s">
        <v>1656</v>
      </c>
      <c r="C63" s="409">
        <v>1516471.57</v>
      </c>
      <c r="D63" s="219"/>
    </row>
    <row r="64" spans="1:4" x14ac:dyDescent="0.2">
      <c r="A64" s="407" t="s">
        <v>1657</v>
      </c>
      <c r="B64" s="408" t="s">
        <v>1658</v>
      </c>
      <c r="C64" s="409">
        <v>172824.23</v>
      </c>
      <c r="D64" s="219"/>
    </row>
    <row r="65" spans="1:4" x14ac:dyDescent="0.2">
      <c r="A65" s="407" t="s">
        <v>1659</v>
      </c>
      <c r="B65" s="408" t="s">
        <v>1660</v>
      </c>
      <c r="C65" s="409">
        <v>2342747.13</v>
      </c>
      <c r="D65" s="219"/>
    </row>
    <row r="66" spans="1:4" x14ac:dyDescent="0.2">
      <c r="A66" s="407" t="s">
        <v>1661</v>
      </c>
      <c r="B66" s="408" t="s">
        <v>1656</v>
      </c>
      <c r="C66" s="409">
        <v>315231.15000000002</v>
      </c>
      <c r="D66" s="219"/>
    </row>
    <row r="67" spans="1:4" x14ac:dyDescent="0.2">
      <c r="A67" s="407" t="s">
        <v>1662</v>
      </c>
      <c r="B67" s="408" t="s">
        <v>1663</v>
      </c>
      <c r="C67" s="409">
        <v>4116522.3</v>
      </c>
      <c r="D67" s="219"/>
    </row>
    <row r="68" spans="1:4" x14ac:dyDescent="0.2">
      <c r="A68" s="407" t="s">
        <v>1664</v>
      </c>
      <c r="B68" s="408" t="s">
        <v>1665</v>
      </c>
      <c r="C68" s="409">
        <v>1345266.44</v>
      </c>
      <c r="D68" s="219"/>
    </row>
    <row r="69" spans="1:4" x14ac:dyDescent="0.2">
      <c r="A69" s="407" t="s">
        <v>1666</v>
      </c>
      <c r="B69" s="408" t="s">
        <v>1667</v>
      </c>
      <c r="C69" s="409">
        <v>68498.600000000006</v>
      </c>
      <c r="D69" s="219"/>
    </row>
    <row r="70" spans="1:4" x14ac:dyDescent="0.2">
      <c r="A70" s="407" t="s">
        <v>1668</v>
      </c>
      <c r="B70" s="408" t="s">
        <v>1669</v>
      </c>
      <c r="C70" s="409">
        <v>190480.39</v>
      </c>
      <c r="D70" s="219"/>
    </row>
    <row r="71" spans="1:4" x14ac:dyDescent="0.2">
      <c r="A71" s="407" t="s">
        <v>1670</v>
      </c>
      <c r="B71" s="408" t="s">
        <v>1671</v>
      </c>
      <c r="C71" s="409">
        <v>453557.57</v>
      </c>
      <c r="D71" s="219"/>
    </row>
    <row r="72" spans="1:4" x14ac:dyDescent="0.2">
      <c r="A72" s="407" t="s">
        <v>1672</v>
      </c>
      <c r="B72" s="408" t="s">
        <v>1673</v>
      </c>
      <c r="C72" s="409">
        <v>33205.24</v>
      </c>
      <c r="D72" s="219"/>
    </row>
    <row r="73" spans="1:4" x14ac:dyDescent="0.2">
      <c r="A73" s="407" t="s">
        <v>1674</v>
      </c>
      <c r="B73" s="408" t="s">
        <v>1675</v>
      </c>
      <c r="C73" s="409">
        <v>1117904.8799999999</v>
      </c>
      <c r="D73" s="219"/>
    </row>
    <row r="74" spans="1:4" x14ac:dyDescent="0.2">
      <c r="A74" s="407" t="s">
        <v>1676</v>
      </c>
      <c r="B74" s="408" t="s">
        <v>1677</v>
      </c>
      <c r="C74" s="409">
        <v>4540397.21</v>
      </c>
      <c r="D74" s="219"/>
    </row>
    <row r="75" spans="1:4" x14ac:dyDescent="0.2">
      <c r="A75" s="407" t="s">
        <v>1678</v>
      </c>
      <c r="B75" s="408" t="s">
        <v>1679</v>
      </c>
      <c r="C75" s="409">
        <v>2765538.41</v>
      </c>
      <c r="D75" s="219"/>
    </row>
    <row r="76" spans="1:4" x14ac:dyDescent="0.2">
      <c r="A76" s="407" t="s">
        <v>1680</v>
      </c>
      <c r="B76" s="408" t="s">
        <v>1681</v>
      </c>
      <c r="C76" s="408">
        <v>814.12</v>
      </c>
      <c r="D76" s="219"/>
    </row>
    <row r="77" spans="1:4" x14ac:dyDescent="0.2">
      <c r="A77" s="407" t="s">
        <v>1682</v>
      </c>
      <c r="B77" s="408" t="s">
        <v>1683</v>
      </c>
      <c r="C77" s="409">
        <v>1450160.94</v>
      </c>
      <c r="D77" s="219"/>
    </row>
    <row r="78" spans="1:4" x14ac:dyDescent="0.2">
      <c r="A78" s="407" t="s">
        <v>1684</v>
      </c>
      <c r="B78" s="408" t="s">
        <v>1685</v>
      </c>
      <c r="C78" s="409">
        <v>2718.08</v>
      </c>
      <c r="D78" s="219"/>
    </row>
    <row r="79" spans="1:4" x14ac:dyDescent="0.2">
      <c r="A79" s="407" t="s">
        <v>1686</v>
      </c>
      <c r="B79" s="408" t="s">
        <v>1687</v>
      </c>
      <c r="C79" s="409">
        <v>4105111.55</v>
      </c>
      <c r="D79" s="219"/>
    </row>
    <row r="80" spans="1:4" x14ac:dyDescent="0.2">
      <c r="A80" s="407" t="s">
        <v>1688</v>
      </c>
      <c r="B80" s="408" t="s">
        <v>1689</v>
      </c>
      <c r="C80" s="409">
        <v>558917.39</v>
      </c>
      <c r="D80" s="219"/>
    </row>
    <row r="81" spans="1:4" x14ac:dyDescent="0.2">
      <c r="A81" s="407" t="s">
        <v>1690</v>
      </c>
      <c r="B81" s="408" t="s">
        <v>1691</v>
      </c>
      <c r="C81" s="409">
        <v>33838.589999999997</v>
      </c>
      <c r="D81" s="219"/>
    </row>
    <row r="82" spans="1:4" x14ac:dyDescent="0.2">
      <c r="A82" s="407" t="s">
        <v>1692</v>
      </c>
      <c r="B82" s="408" t="s">
        <v>1693</v>
      </c>
      <c r="C82" s="409">
        <v>52611.64</v>
      </c>
      <c r="D82" s="219"/>
    </row>
    <row r="83" spans="1:4" x14ac:dyDescent="0.2">
      <c r="A83" s="407" t="s">
        <v>1694</v>
      </c>
      <c r="B83" s="408" t="s">
        <v>1695</v>
      </c>
      <c r="C83" s="409">
        <v>143022.68</v>
      </c>
      <c r="D83" s="219"/>
    </row>
    <row r="84" spans="1:4" x14ac:dyDescent="0.2">
      <c r="A84" s="407" t="s">
        <v>1696</v>
      </c>
      <c r="B84" s="408" t="s">
        <v>1697</v>
      </c>
      <c r="C84" s="409">
        <v>1337162.1200000001</v>
      </c>
      <c r="D84" s="219"/>
    </row>
    <row r="85" spans="1:4" x14ac:dyDescent="0.2">
      <c r="A85" s="407" t="s">
        <v>1698</v>
      </c>
      <c r="B85" s="408" t="s">
        <v>1699</v>
      </c>
      <c r="C85" s="409">
        <v>24450</v>
      </c>
      <c r="D85" s="219"/>
    </row>
    <row r="86" spans="1:4" x14ac:dyDescent="0.2">
      <c r="A86" s="407" t="s">
        <v>1700</v>
      </c>
      <c r="B86" s="408" t="s">
        <v>1701</v>
      </c>
      <c r="C86" s="409">
        <v>143550</v>
      </c>
      <c r="D86" s="219"/>
    </row>
    <row r="87" spans="1:4" x14ac:dyDescent="0.2">
      <c r="A87" s="407" t="s">
        <v>1702</v>
      </c>
      <c r="B87" s="408" t="s">
        <v>1703</v>
      </c>
      <c r="C87" s="409">
        <v>10308.93</v>
      </c>
      <c r="D87" s="219"/>
    </row>
    <row r="88" spans="1:4" x14ac:dyDescent="0.2">
      <c r="A88" s="407" t="s">
        <v>1704</v>
      </c>
      <c r="B88" s="408" t="s">
        <v>1705</v>
      </c>
      <c r="C88" s="409">
        <v>371866.22</v>
      </c>
      <c r="D88" s="219"/>
    </row>
    <row r="89" spans="1:4" x14ac:dyDescent="0.2">
      <c r="A89" s="407" t="s">
        <v>1706</v>
      </c>
      <c r="B89" s="408" t="s">
        <v>1707</v>
      </c>
      <c r="C89" s="409">
        <v>797139</v>
      </c>
      <c r="D89" s="219"/>
    </row>
    <row r="90" spans="1:4" x14ac:dyDescent="0.2">
      <c r="A90" s="407" t="s">
        <v>1708</v>
      </c>
      <c r="B90" s="408" t="s">
        <v>1709</v>
      </c>
      <c r="C90" s="409">
        <v>279679.14</v>
      </c>
      <c r="D90" s="219"/>
    </row>
    <row r="91" spans="1:4" x14ac:dyDescent="0.2">
      <c r="A91" s="407" t="s">
        <v>1710</v>
      </c>
      <c r="B91" s="408" t="s">
        <v>1711</v>
      </c>
      <c r="C91" s="409">
        <v>5361.98</v>
      </c>
      <c r="D91" s="219"/>
    </row>
    <row r="92" spans="1:4" x14ac:dyDescent="0.2">
      <c r="A92" s="407" t="s">
        <v>1712</v>
      </c>
      <c r="B92" s="408" t="s">
        <v>1713</v>
      </c>
      <c r="C92" s="409">
        <v>78342720.590000004</v>
      </c>
      <c r="D92" s="219"/>
    </row>
    <row r="93" spans="1:4" x14ac:dyDescent="0.2">
      <c r="A93" s="407" t="s">
        <v>1714</v>
      </c>
      <c r="B93" s="408" t="s">
        <v>1715</v>
      </c>
      <c r="C93" s="409">
        <v>363349.39</v>
      </c>
      <c r="D93" s="219"/>
    </row>
    <row r="94" spans="1:4" x14ac:dyDescent="0.2">
      <c r="A94" s="407" t="s">
        <v>1716</v>
      </c>
      <c r="B94" s="408" t="s">
        <v>1717</v>
      </c>
      <c r="C94" s="409">
        <v>126198</v>
      </c>
      <c r="D94" s="219"/>
    </row>
    <row r="95" spans="1:4" x14ac:dyDescent="0.2">
      <c r="A95" s="407" t="s">
        <v>1718</v>
      </c>
      <c r="B95" s="408" t="s">
        <v>1719</v>
      </c>
      <c r="C95" s="409">
        <v>1334605</v>
      </c>
      <c r="D95" s="219"/>
    </row>
    <row r="96" spans="1:4" x14ac:dyDescent="0.2">
      <c r="A96" s="407" t="s">
        <v>1720</v>
      </c>
      <c r="B96" s="408" t="s">
        <v>1721</v>
      </c>
      <c r="C96" s="409">
        <v>6684.28</v>
      </c>
      <c r="D96" s="219"/>
    </row>
    <row r="97" spans="1:4" x14ac:dyDescent="0.2">
      <c r="A97" s="407" t="s">
        <v>1722</v>
      </c>
      <c r="B97" s="408" t="s">
        <v>1723</v>
      </c>
      <c r="C97" s="409">
        <v>16999.52</v>
      </c>
      <c r="D97" s="219"/>
    </row>
    <row r="98" spans="1:4" x14ac:dyDescent="0.2">
      <c r="A98" s="407" t="s">
        <v>1724</v>
      </c>
      <c r="B98" s="408" t="s">
        <v>1725</v>
      </c>
      <c r="C98" s="408">
        <v>626.65</v>
      </c>
      <c r="D98" s="219"/>
    </row>
    <row r="99" spans="1:4" x14ac:dyDescent="0.2">
      <c r="A99" s="407" t="s">
        <v>1726</v>
      </c>
      <c r="B99" s="408" t="s">
        <v>1727</v>
      </c>
      <c r="C99" s="408">
        <v>626.65</v>
      </c>
      <c r="D99" s="219"/>
    </row>
    <row r="100" spans="1:4" x14ac:dyDescent="0.2">
      <c r="A100" s="407" t="s">
        <v>1728</v>
      </c>
      <c r="B100" s="408" t="s">
        <v>1729</v>
      </c>
      <c r="C100" s="409">
        <v>146423.67000000001</v>
      </c>
      <c r="D100" s="219"/>
    </row>
    <row r="101" spans="1:4" x14ac:dyDescent="0.2">
      <c r="A101" s="407" t="s">
        <v>1730</v>
      </c>
      <c r="B101" s="408" t="s">
        <v>1731</v>
      </c>
      <c r="C101" s="409">
        <v>3393.79</v>
      </c>
      <c r="D101" s="219"/>
    </row>
    <row r="102" spans="1:4" x14ac:dyDescent="0.2">
      <c r="A102" s="407" t="s">
        <v>1732</v>
      </c>
      <c r="B102" s="408" t="s">
        <v>1733</v>
      </c>
      <c r="C102" s="408">
        <v>576.54999999999995</v>
      </c>
      <c r="D102" s="219"/>
    </row>
    <row r="103" spans="1:4" x14ac:dyDescent="0.2">
      <c r="A103" s="407" t="s">
        <v>1734</v>
      </c>
      <c r="B103" s="408" t="s">
        <v>1735</v>
      </c>
      <c r="C103" s="409">
        <v>36611.75</v>
      </c>
      <c r="D103" s="219"/>
    </row>
    <row r="104" spans="1:4" x14ac:dyDescent="0.2">
      <c r="A104" s="407" t="s">
        <v>1736</v>
      </c>
      <c r="B104" s="408" t="s">
        <v>1737</v>
      </c>
      <c r="C104" s="409">
        <v>362440.57</v>
      </c>
      <c r="D104" s="219"/>
    </row>
    <row r="105" spans="1:4" x14ac:dyDescent="0.2">
      <c r="A105" s="407" t="s">
        <v>1738</v>
      </c>
      <c r="B105" s="408" t="s">
        <v>1739</v>
      </c>
      <c r="C105" s="408">
        <v>460.88</v>
      </c>
      <c r="D105" s="219"/>
    </row>
    <row r="106" spans="1:4" x14ac:dyDescent="0.2">
      <c r="A106" s="407" t="s">
        <v>1740</v>
      </c>
      <c r="B106" s="408" t="s">
        <v>1741</v>
      </c>
      <c r="C106" s="409">
        <v>41681.18</v>
      </c>
      <c r="D106" s="219"/>
    </row>
    <row r="107" spans="1:4" x14ac:dyDescent="0.2">
      <c r="A107" s="407" t="s">
        <v>1743</v>
      </c>
      <c r="B107" s="408" t="s">
        <v>1742</v>
      </c>
      <c r="C107" s="409">
        <v>1660</v>
      </c>
      <c r="D107" s="219"/>
    </row>
    <row r="108" spans="1:4" x14ac:dyDescent="0.2">
      <c r="A108" s="407" t="s">
        <v>1744</v>
      </c>
      <c r="B108" s="408" t="s">
        <v>1745</v>
      </c>
      <c r="C108" s="409">
        <v>171289.97</v>
      </c>
      <c r="D108" s="219"/>
    </row>
    <row r="109" spans="1:4" x14ac:dyDescent="0.2">
      <c r="A109" s="407" t="s">
        <v>1746</v>
      </c>
      <c r="B109" s="408" t="s">
        <v>1747</v>
      </c>
      <c r="C109" s="409">
        <v>27645.03</v>
      </c>
      <c r="D109" s="219"/>
    </row>
    <row r="110" spans="1:4" x14ac:dyDescent="0.2">
      <c r="A110" s="407" t="s">
        <v>1748</v>
      </c>
      <c r="B110" s="408" t="s">
        <v>1749</v>
      </c>
      <c r="C110" s="409">
        <v>17335</v>
      </c>
      <c r="D110" s="219"/>
    </row>
    <row r="111" spans="1:4" x14ac:dyDescent="0.2">
      <c r="A111" s="407" t="s">
        <v>1750</v>
      </c>
      <c r="B111" s="408" t="s">
        <v>1751</v>
      </c>
      <c r="C111" s="409">
        <v>122563.93</v>
      </c>
      <c r="D111" s="219"/>
    </row>
    <row r="112" spans="1:4" x14ac:dyDescent="0.2">
      <c r="A112" s="407" t="s">
        <v>1752</v>
      </c>
      <c r="B112" s="408" t="s">
        <v>1753</v>
      </c>
      <c r="C112" s="409">
        <v>44481.94</v>
      </c>
      <c r="D112" s="219"/>
    </row>
    <row r="113" spans="1:4" x14ac:dyDescent="0.2">
      <c r="A113" s="407" t="s">
        <v>1754</v>
      </c>
      <c r="B113" s="408" t="s">
        <v>1755</v>
      </c>
      <c r="C113" s="409">
        <v>84350</v>
      </c>
      <c r="D113" s="219"/>
    </row>
    <row r="114" spans="1:4" x14ac:dyDescent="0.2">
      <c r="A114" s="407" t="s">
        <v>1756</v>
      </c>
      <c r="B114" s="408" t="s">
        <v>1757</v>
      </c>
      <c r="C114" s="409">
        <v>359500</v>
      </c>
      <c r="D114" s="219"/>
    </row>
    <row r="115" spans="1:4" x14ac:dyDescent="0.2">
      <c r="A115" s="407" t="s">
        <v>1758</v>
      </c>
      <c r="B115" s="408" t="s">
        <v>1759</v>
      </c>
      <c r="C115" s="409">
        <v>256200</v>
      </c>
      <c r="D115" s="219"/>
    </row>
    <row r="116" spans="1:4" x14ac:dyDescent="0.2">
      <c r="A116" s="407" t="s">
        <v>1760</v>
      </c>
      <c r="B116" s="408" t="s">
        <v>1761</v>
      </c>
      <c r="C116" s="409">
        <v>860591.51</v>
      </c>
      <c r="D116" s="219"/>
    </row>
    <row r="117" spans="1:4" x14ac:dyDescent="0.2">
      <c r="A117" s="407" t="s">
        <v>1762</v>
      </c>
      <c r="B117" s="408" t="s">
        <v>1763</v>
      </c>
      <c r="C117" s="409">
        <v>12315</v>
      </c>
      <c r="D117" s="219"/>
    </row>
    <row r="118" spans="1:4" x14ac:dyDescent="0.2">
      <c r="A118" s="407" t="s">
        <v>1764</v>
      </c>
      <c r="B118" s="408" t="s">
        <v>1765</v>
      </c>
      <c r="C118" s="409">
        <v>73176</v>
      </c>
      <c r="D118" s="219"/>
    </row>
    <row r="119" spans="1:4" x14ac:dyDescent="0.2">
      <c r="A119" s="407" t="s">
        <v>1766</v>
      </c>
      <c r="B119" s="408" t="s">
        <v>1767</v>
      </c>
      <c r="C119" s="409">
        <v>111066</v>
      </c>
      <c r="D119" s="219"/>
    </row>
    <row r="120" spans="1:4" x14ac:dyDescent="0.2">
      <c r="A120" s="407" t="s">
        <v>1768</v>
      </c>
      <c r="B120" s="408" t="s">
        <v>1769</v>
      </c>
      <c r="C120" s="409">
        <v>13653.2</v>
      </c>
      <c r="D120" s="219"/>
    </row>
    <row r="121" spans="1:4" x14ac:dyDescent="0.2">
      <c r="A121" s="407" t="s">
        <v>1770</v>
      </c>
      <c r="B121" s="408" t="s">
        <v>1771</v>
      </c>
      <c r="C121" s="409">
        <v>161876.51</v>
      </c>
      <c r="D121" s="219"/>
    </row>
    <row r="122" spans="1:4" x14ac:dyDescent="0.2">
      <c r="A122" s="407" t="s">
        <v>1772</v>
      </c>
      <c r="B122" s="408" t="s">
        <v>1773</v>
      </c>
      <c r="C122" s="409">
        <v>243448.56</v>
      </c>
      <c r="D122" s="219"/>
    </row>
    <row r="123" spans="1:4" x14ac:dyDescent="0.2">
      <c r="A123" s="407" t="s">
        <v>1774</v>
      </c>
      <c r="B123" s="408" t="s">
        <v>1775</v>
      </c>
      <c r="C123" s="409">
        <v>213687.37</v>
      </c>
      <c r="D123" s="219"/>
    </row>
    <row r="124" spans="1:4" x14ac:dyDescent="0.2">
      <c r="A124" s="407" t="s">
        <v>1776</v>
      </c>
      <c r="B124" s="408" t="s">
        <v>1777</v>
      </c>
      <c r="C124" s="409">
        <v>225293.98</v>
      </c>
      <c r="D124" s="219"/>
    </row>
    <row r="125" spans="1:4" x14ac:dyDescent="0.2">
      <c r="A125" s="407" t="s">
        <v>1778</v>
      </c>
      <c r="B125" s="408" t="s">
        <v>1779</v>
      </c>
      <c r="C125" s="409">
        <v>1082340</v>
      </c>
      <c r="D125" s="219"/>
    </row>
    <row r="126" spans="1:4" x14ac:dyDescent="0.2">
      <c r="A126" s="407" t="s">
        <v>1780</v>
      </c>
      <c r="B126" s="408" t="s">
        <v>1781</v>
      </c>
      <c r="C126" s="408">
        <v>78</v>
      </c>
      <c r="D126" s="219"/>
    </row>
    <row r="127" spans="1:4" x14ac:dyDescent="0.2">
      <c r="A127" s="407" t="s">
        <v>1782</v>
      </c>
      <c r="B127" s="408" t="s">
        <v>1783</v>
      </c>
      <c r="C127" s="409">
        <v>4560665</v>
      </c>
      <c r="D127" s="219"/>
    </row>
    <row r="128" spans="1:4" x14ac:dyDescent="0.2">
      <c r="A128" s="407" t="s">
        <v>1784</v>
      </c>
      <c r="B128" s="408" t="s">
        <v>1785</v>
      </c>
      <c r="C128" s="409">
        <v>34654</v>
      </c>
      <c r="D128" s="219"/>
    </row>
    <row r="129" spans="1:4" x14ac:dyDescent="0.2">
      <c r="A129" s="407" t="s">
        <v>1786</v>
      </c>
      <c r="B129" s="408" t="s">
        <v>1787</v>
      </c>
      <c r="C129" s="409">
        <v>2301654.6</v>
      </c>
      <c r="D129" s="219"/>
    </row>
    <row r="130" spans="1:4" x14ac:dyDescent="0.2">
      <c r="A130" s="407" t="s">
        <v>1788</v>
      </c>
      <c r="B130" s="408" t="s">
        <v>1789</v>
      </c>
      <c r="C130" s="409">
        <v>1213940</v>
      </c>
      <c r="D130" s="219"/>
    </row>
    <row r="131" spans="1:4" x14ac:dyDescent="0.2">
      <c r="A131" s="407" t="s">
        <v>1790</v>
      </c>
      <c r="B131" s="408" t="s">
        <v>1791</v>
      </c>
      <c r="C131" s="409">
        <v>1514.06</v>
      </c>
      <c r="D131" s="219"/>
    </row>
    <row r="132" spans="1:4" x14ac:dyDescent="0.2">
      <c r="A132" s="407" t="s">
        <v>1792</v>
      </c>
      <c r="B132" s="408" t="s">
        <v>1793</v>
      </c>
      <c r="C132" s="409">
        <v>28801</v>
      </c>
      <c r="D132" s="219"/>
    </row>
    <row r="133" spans="1:4" x14ac:dyDescent="0.2">
      <c r="A133" s="407" t="s">
        <v>1794</v>
      </c>
      <c r="B133" s="408" t="s">
        <v>1795</v>
      </c>
      <c r="C133" s="408">
        <v>4</v>
      </c>
      <c r="D133" s="219"/>
    </row>
    <row r="134" spans="1:4" x14ac:dyDescent="0.2">
      <c r="A134" s="407" t="s">
        <v>1796</v>
      </c>
      <c r="B134" s="408" t="s">
        <v>1797</v>
      </c>
      <c r="C134" s="409">
        <v>2098175</v>
      </c>
      <c r="D134" s="219"/>
    </row>
    <row r="135" spans="1:4" x14ac:dyDescent="0.2">
      <c r="A135" s="407" t="s">
        <v>1798</v>
      </c>
      <c r="B135" s="408" t="s">
        <v>1799</v>
      </c>
      <c r="C135" s="409">
        <v>193264.28</v>
      </c>
      <c r="D135" s="219"/>
    </row>
    <row r="136" spans="1:4" x14ac:dyDescent="0.2">
      <c r="A136" s="407" t="s">
        <v>1800</v>
      </c>
      <c r="B136" s="408" t="s">
        <v>1801</v>
      </c>
      <c r="C136" s="408">
        <v>5</v>
      </c>
      <c r="D136" s="219"/>
    </row>
    <row r="137" spans="1:4" x14ac:dyDescent="0.2">
      <c r="A137" s="407" t="s">
        <v>1802</v>
      </c>
      <c r="B137" s="408" t="s">
        <v>1803</v>
      </c>
      <c r="C137" s="409">
        <v>29275949.670000002</v>
      </c>
      <c r="D137" s="219"/>
    </row>
    <row r="138" spans="1:4" x14ac:dyDescent="0.2">
      <c r="A138" s="407" t="s">
        <v>1804</v>
      </c>
      <c r="B138" s="408" t="s">
        <v>1805</v>
      </c>
      <c r="C138" s="409">
        <v>4000</v>
      </c>
      <c r="D138" s="219"/>
    </row>
    <row r="139" spans="1:4" x14ac:dyDescent="0.2">
      <c r="A139" s="407" t="s">
        <v>1806</v>
      </c>
      <c r="B139" s="408" t="s">
        <v>1807</v>
      </c>
      <c r="C139" s="409">
        <v>34426</v>
      </c>
      <c r="D139" s="219"/>
    </row>
    <row r="140" spans="1:4" x14ac:dyDescent="0.2">
      <c r="A140" s="407" t="s">
        <v>1808</v>
      </c>
      <c r="B140" s="408" t="s">
        <v>1809</v>
      </c>
      <c r="C140" s="409">
        <v>6890</v>
      </c>
      <c r="D140" s="219"/>
    </row>
    <row r="141" spans="1:4" x14ac:dyDescent="0.2">
      <c r="A141" s="407" t="s">
        <v>1810</v>
      </c>
      <c r="B141" s="408" t="s">
        <v>1811</v>
      </c>
      <c r="C141" s="409">
        <v>184636</v>
      </c>
      <c r="D141" s="219"/>
    </row>
    <row r="142" spans="1:4" x14ac:dyDescent="0.2">
      <c r="A142" s="407" t="s">
        <v>1812</v>
      </c>
      <c r="B142" s="408" t="s">
        <v>1813</v>
      </c>
      <c r="C142" s="408">
        <v>6</v>
      </c>
      <c r="D142" s="219"/>
    </row>
    <row r="143" spans="1:4" x14ac:dyDescent="0.2">
      <c r="A143" s="407" t="s">
        <v>1814</v>
      </c>
      <c r="B143" s="408" t="s">
        <v>1815</v>
      </c>
      <c r="C143" s="409">
        <v>68446</v>
      </c>
      <c r="D143" s="219"/>
    </row>
    <row r="144" spans="1:4" x14ac:dyDescent="0.2">
      <c r="A144" s="407" t="s">
        <v>1816</v>
      </c>
      <c r="B144" s="408" t="s">
        <v>1817</v>
      </c>
      <c r="C144" s="409">
        <v>709681</v>
      </c>
      <c r="D144" s="219"/>
    </row>
    <row r="145" spans="1:4" x14ac:dyDescent="0.2">
      <c r="A145" s="407" t="s">
        <v>1818</v>
      </c>
      <c r="B145" s="408" t="s">
        <v>1819</v>
      </c>
      <c r="C145" s="409">
        <v>43000</v>
      </c>
      <c r="D145" s="219"/>
    </row>
    <row r="146" spans="1:4" x14ac:dyDescent="0.2">
      <c r="A146" s="407" t="s">
        <v>1820</v>
      </c>
      <c r="B146" s="408" t="s">
        <v>1821</v>
      </c>
      <c r="C146" s="409">
        <v>113400</v>
      </c>
      <c r="D146" s="219"/>
    </row>
    <row r="147" spans="1:4" x14ac:dyDescent="0.2">
      <c r="A147" s="407" t="s">
        <v>1822</v>
      </c>
      <c r="B147" s="408" t="s">
        <v>1823</v>
      </c>
      <c r="C147" s="409">
        <v>3157007.38</v>
      </c>
      <c r="D147" s="219"/>
    </row>
    <row r="148" spans="1:4" x14ac:dyDescent="0.2">
      <c r="A148" s="407" t="s">
        <v>1824</v>
      </c>
      <c r="B148" s="408" t="s">
        <v>1825</v>
      </c>
      <c r="C148" s="409">
        <v>1443149.69</v>
      </c>
      <c r="D148" s="219"/>
    </row>
    <row r="149" spans="1:4" x14ac:dyDescent="0.2">
      <c r="A149" s="407" t="s">
        <v>1826</v>
      </c>
      <c r="B149" s="408" t="s">
        <v>1827</v>
      </c>
      <c r="C149" s="409">
        <v>944585.34</v>
      </c>
      <c r="D149" s="219"/>
    </row>
    <row r="150" spans="1:4" x14ac:dyDescent="0.2">
      <c r="A150" s="407" t="s">
        <v>1828</v>
      </c>
      <c r="B150" s="408" t="s">
        <v>488</v>
      </c>
      <c r="C150" s="409">
        <v>1512350.46</v>
      </c>
      <c r="D150" s="219"/>
    </row>
    <row r="151" spans="1:4" x14ac:dyDescent="0.2">
      <c r="A151" s="407" t="s">
        <v>1829</v>
      </c>
      <c r="B151" s="408" t="s">
        <v>490</v>
      </c>
      <c r="C151" s="409">
        <v>105511.19</v>
      </c>
      <c r="D151" s="219"/>
    </row>
    <row r="152" spans="1:4" x14ac:dyDescent="0.2">
      <c r="A152" s="407" t="s">
        <v>1830</v>
      </c>
      <c r="B152" s="408" t="s">
        <v>1831</v>
      </c>
      <c r="C152" s="408">
        <v>377.45</v>
      </c>
      <c r="D152" s="219"/>
    </row>
    <row r="153" spans="1:4" x14ac:dyDescent="0.2">
      <c r="A153" s="407" t="s">
        <v>1832</v>
      </c>
      <c r="B153" s="408" t="s">
        <v>1833</v>
      </c>
      <c r="C153" s="409">
        <v>15883</v>
      </c>
      <c r="D153" s="219"/>
    </row>
    <row r="154" spans="1:4" x14ac:dyDescent="0.2">
      <c r="A154" s="407" t="s">
        <v>1834</v>
      </c>
      <c r="B154" s="408" t="s">
        <v>1835</v>
      </c>
      <c r="C154" s="409">
        <v>2343240.31</v>
      </c>
      <c r="D154" s="219"/>
    </row>
    <row r="155" spans="1:4" x14ac:dyDescent="0.2">
      <c r="A155" s="407" t="s">
        <v>1836</v>
      </c>
      <c r="B155" s="408" t="s">
        <v>1837</v>
      </c>
      <c r="C155" s="409">
        <v>1702793.27</v>
      </c>
      <c r="D155" s="219"/>
    </row>
    <row r="156" spans="1:4" x14ac:dyDescent="0.2">
      <c r="A156" s="407" t="s">
        <v>1838</v>
      </c>
      <c r="B156" s="408" t="s">
        <v>1839</v>
      </c>
      <c r="C156" s="409">
        <v>2072669.4</v>
      </c>
      <c r="D156" s="219"/>
    </row>
    <row r="157" spans="1:4" x14ac:dyDescent="0.2">
      <c r="A157" s="407" t="s">
        <v>1840</v>
      </c>
      <c r="B157" s="408" t="s">
        <v>1841</v>
      </c>
      <c r="C157" s="408">
        <v>500</v>
      </c>
      <c r="D157" s="219"/>
    </row>
    <row r="158" spans="1:4" x14ac:dyDescent="0.2">
      <c r="A158" s="407" t="s">
        <v>1842</v>
      </c>
      <c r="B158" s="408" t="s">
        <v>1843</v>
      </c>
      <c r="C158" s="409">
        <v>2650.67</v>
      </c>
      <c r="D158" s="219"/>
    </row>
    <row r="159" spans="1:4" x14ac:dyDescent="0.2">
      <c r="A159" s="407" t="s">
        <v>1844</v>
      </c>
      <c r="B159" s="408" t="s">
        <v>1845</v>
      </c>
      <c r="C159" s="409">
        <v>20864459.780000001</v>
      </c>
      <c r="D159" s="219"/>
    </row>
    <row r="160" spans="1:4" x14ac:dyDescent="0.2">
      <c r="A160" s="407" t="s">
        <v>1846</v>
      </c>
      <c r="B160" s="408" t="s">
        <v>1847</v>
      </c>
      <c r="C160" s="409">
        <v>1909351.85</v>
      </c>
      <c r="D160" s="219"/>
    </row>
    <row r="161" spans="1:4" x14ac:dyDescent="0.2">
      <c r="A161" s="407" t="s">
        <v>1848</v>
      </c>
      <c r="B161" s="408" t="s">
        <v>1849</v>
      </c>
      <c r="C161" s="409">
        <v>15098</v>
      </c>
      <c r="D161" s="219"/>
    </row>
    <row r="162" spans="1:4" x14ac:dyDescent="0.2">
      <c r="A162" s="407" t="s">
        <v>1850</v>
      </c>
      <c r="B162" s="408" t="s">
        <v>1851</v>
      </c>
      <c r="C162" s="409">
        <v>63089.48</v>
      </c>
      <c r="D162" s="219"/>
    </row>
    <row r="163" spans="1:4" x14ac:dyDescent="0.2">
      <c r="A163" s="407" t="s">
        <v>1852</v>
      </c>
      <c r="B163" s="408" t="s">
        <v>1853</v>
      </c>
      <c r="C163" s="409">
        <v>912493.24</v>
      </c>
      <c r="D163" s="219"/>
    </row>
    <row r="164" spans="1:4" x14ac:dyDescent="0.2">
      <c r="A164" s="407" t="s">
        <v>1854</v>
      </c>
      <c r="B164" s="408" t="s">
        <v>1855</v>
      </c>
      <c r="C164" s="409">
        <v>380108.1</v>
      </c>
      <c r="D164" s="219"/>
    </row>
    <row r="165" spans="1:4" x14ac:dyDescent="0.2">
      <c r="A165" s="407" t="s">
        <v>1856</v>
      </c>
      <c r="B165" s="408" t="s">
        <v>1857</v>
      </c>
      <c r="C165" s="409">
        <v>514391.83</v>
      </c>
      <c r="D165" s="219"/>
    </row>
    <row r="166" spans="1:4" x14ac:dyDescent="0.2">
      <c r="A166" s="407" t="s">
        <v>1858</v>
      </c>
      <c r="B166" s="408" t="s">
        <v>1859</v>
      </c>
      <c r="C166" s="409">
        <v>650572.84</v>
      </c>
      <c r="D166" s="219"/>
    </row>
    <row r="167" spans="1:4" x14ac:dyDescent="0.2">
      <c r="A167" s="407" t="s">
        <v>1860</v>
      </c>
      <c r="B167" s="408" t="s">
        <v>1861</v>
      </c>
      <c r="C167" s="409">
        <v>549845</v>
      </c>
      <c r="D167" s="219"/>
    </row>
    <row r="168" spans="1:4" x14ac:dyDescent="0.2">
      <c r="A168" s="407" t="s">
        <v>1862</v>
      </c>
      <c r="B168" s="408" t="s">
        <v>1863</v>
      </c>
      <c r="C168" s="409">
        <v>293140.03999999998</v>
      </c>
      <c r="D168" s="219"/>
    </row>
    <row r="169" spans="1:4" x14ac:dyDescent="0.2">
      <c r="A169" s="407" t="s">
        <v>1864</v>
      </c>
      <c r="B169" s="408" t="s">
        <v>1865</v>
      </c>
      <c r="C169" s="409">
        <v>232277.65</v>
      </c>
      <c r="D169" s="219"/>
    </row>
    <row r="170" spans="1:4" x14ac:dyDescent="0.2">
      <c r="A170" s="407" t="s">
        <v>1866</v>
      </c>
      <c r="B170" s="408" t="s">
        <v>1867</v>
      </c>
      <c r="C170" s="409">
        <v>3125.75</v>
      </c>
      <c r="D170" s="219"/>
    </row>
    <row r="171" spans="1:4" x14ac:dyDescent="0.2">
      <c r="A171" s="407" t="s">
        <v>1868</v>
      </c>
      <c r="B171" s="408" t="s">
        <v>1869</v>
      </c>
      <c r="C171" s="408">
        <v>858.22</v>
      </c>
      <c r="D171" s="219"/>
    </row>
    <row r="172" spans="1:4" x14ac:dyDescent="0.2">
      <c r="A172" s="407" t="s">
        <v>1870</v>
      </c>
      <c r="B172" s="408" t="s">
        <v>1871</v>
      </c>
      <c r="C172" s="409">
        <v>848100.78</v>
      </c>
      <c r="D172" s="219"/>
    </row>
    <row r="173" spans="1:4" x14ac:dyDescent="0.2">
      <c r="A173" s="407" t="s">
        <v>1872</v>
      </c>
      <c r="B173" s="408" t="s">
        <v>1873</v>
      </c>
      <c r="C173" s="409">
        <v>238114.64</v>
      </c>
      <c r="D173" s="219"/>
    </row>
    <row r="174" spans="1:4" x14ac:dyDescent="0.2">
      <c r="A174" s="407" t="s">
        <v>1874</v>
      </c>
      <c r="B174" s="408" t="s">
        <v>1875</v>
      </c>
      <c r="C174" s="408">
        <v>146.08000000000001</v>
      </c>
      <c r="D174" s="219"/>
    </row>
    <row r="175" spans="1:4" x14ac:dyDescent="0.2">
      <c r="A175" s="407" t="s">
        <v>1876</v>
      </c>
      <c r="B175" s="408" t="s">
        <v>1877</v>
      </c>
      <c r="C175" s="409">
        <v>1307278.58</v>
      </c>
      <c r="D175" s="219"/>
    </row>
    <row r="176" spans="1:4" x14ac:dyDescent="0.2">
      <c r="A176" s="407" t="s">
        <v>1878</v>
      </c>
      <c r="B176" s="408" t="s">
        <v>1879</v>
      </c>
      <c r="C176" s="409">
        <v>28179.119999999999</v>
      </c>
      <c r="D176" s="219"/>
    </row>
    <row r="177" spans="1:4" x14ac:dyDescent="0.2">
      <c r="A177" s="407" t="s">
        <v>1880</v>
      </c>
      <c r="B177" s="408" t="s">
        <v>1881</v>
      </c>
      <c r="C177" s="408">
        <v>584.32000000000005</v>
      </c>
      <c r="D177" s="219"/>
    </row>
    <row r="178" spans="1:4" x14ac:dyDescent="0.2">
      <c r="A178" s="407" t="s">
        <v>1882</v>
      </c>
      <c r="B178" s="408" t="s">
        <v>1883</v>
      </c>
      <c r="C178" s="409">
        <v>27808.080000000002</v>
      </c>
      <c r="D178" s="219"/>
    </row>
    <row r="179" spans="1:4" x14ac:dyDescent="0.2">
      <c r="A179" s="407" t="s">
        <v>1884</v>
      </c>
      <c r="B179" s="408" t="s">
        <v>1885</v>
      </c>
      <c r="C179" s="409">
        <v>1749.85</v>
      </c>
      <c r="D179" s="219"/>
    </row>
    <row r="180" spans="1:4" x14ac:dyDescent="0.2">
      <c r="A180" s="407" t="s">
        <v>1886</v>
      </c>
      <c r="B180" s="408" t="s">
        <v>1887</v>
      </c>
      <c r="C180" s="409">
        <v>34306.239999999998</v>
      </c>
      <c r="D180" s="219"/>
    </row>
    <row r="181" spans="1:4" x14ac:dyDescent="0.2">
      <c r="A181" s="407" t="s">
        <v>1888</v>
      </c>
      <c r="B181" s="408" t="s">
        <v>1889</v>
      </c>
      <c r="C181" s="409">
        <v>87671.81</v>
      </c>
      <c r="D181" s="219"/>
    </row>
    <row r="182" spans="1:4" x14ac:dyDescent="0.2">
      <c r="A182" s="407" t="s">
        <v>1890</v>
      </c>
      <c r="B182" s="408" t="s">
        <v>1891</v>
      </c>
      <c r="C182" s="409">
        <v>496808.1</v>
      </c>
      <c r="D182" s="219"/>
    </row>
    <row r="183" spans="1:4" x14ac:dyDescent="0.2">
      <c r="A183" s="407" t="s">
        <v>1892</v>
      </c>
      <c r="B183" s="408" t="s">
        <v>1893</v>
      </c>
      <c r="C183" s="409">
        <v>61377.06</v>
      </c>
      <c r="D183" s="219"/>
    </row>
    <row r="184" spans="1:4" x14ac:dyDescent="0.2">
      <c r="A184" s="407" t="s">
        <v>1894</v>
      </c>
      <c r="B184" s="408" t="s">
        <v>1895</v>
      </c>
      <c r="C184" s="408">
        <v>136.56</v>
      </c>
      <c r="D184" s="219"/>
    </row>
    <row r="185" spans="1:4" x14ac:dyDescent="0.2">
      <c r="A185" s="407" t="s">
        <v>1896</v>
      </c>
      <c r="B185" s="408" t="s">
        <v>1897</v>
      </c>
      <c r="C185" s="409">
        <v>982628.58</v>
      </c>
      <c r="D185" s="219"/>
    </row>
    <row r="186" spans="1:4" x14ac:dyDescent="0.2">
      <c r="A186" s="407" t="s">
        <v>1898</v>
      </c>
      <c r="B186" s="408" t="s">
        <v>1899</v>
      </c>
      <c r="C186" s="409">
        <v>3195975.52</v>
      </c>
      <c r="D186" s="219"/>
    </row>
    <row r="187" spans="1:4" x14ac:dyDescent="0.2">
      <c r="A187" s="407" t="s">
        <v>1900</v>
      </c>
      <c r="B187" s="408" t="s">
        <v>1901</v>
      </c>
      <c r="C187" s="409">
        <v>851092.06</v>
      </c>
      <c r="D187" s="219"/>
    </row>
    <row r="188" spans="1:4" x14ac:dyDescent="0.2">
      <c r="A188" s="407" t="s">
        <v>1902</v>
      </c>
      <c r="B188" s="408" t="s">
        <v>1903</v>
      </c>
      <c r="C188" s="409">
        <v>25564</v>
      </c>
      <c r="D188" s="219"/>
    </row>
    <row r="189" spans="1:4" x14ac:dyDescent="0.2">
      <c r="A189" s="407" t="s">
        <v>1904</v>
      </c>
      <c r="B189" s="408" t="s">
        <v>1905</v>
      </c>
      <c r="C189" s="409">
        <v>276238.08000000002</v>
      </c>
      <c r="D189" s="219"/>
    </row>
    <row r="190" spans="1:4" x14ac:dyDescent="0.2">
      <c r="A190" s="407" t="s">
        <v>1906</v>
      </c>
      <c r="B190" s="408" t="s">
        <v>1907</v>
      </c>
      <c r="C190" s="409">
        <v>132015</v>
      </c>
      <c r="D190" s="219"/>
    </row>
    <row r="191" spans="1:4" x14ac:dyDescent="0.2">
      <c r="A191" s="407" t="s">
        <v>1908</v>
      </c>
      <c r="B191" s="408" t="s">
        <v>1909</v>
      </c>
      <c r="C191" s="409">
        <v>263483.64</v>
      </c>
      <c r="D191" s="219"/>
    </row>
    <row r="192" spans="1:4" x14ac:dyDescent="0.2">
      <c r="A192" s="407" t="s">
        <v>1910</v>
      </c>
      <c r="B192" s="408" t="s">
        <v>1911</v>
      </c>
      <c r="C192" s="409">
        <v>5619</v>
      </c>
      <c r="D192" s="219"/>
    </row>
    <row r="193" spans="1:4" x14ac:dyDescent="0.2">
      <c r="A193" s="407" t="s">
        <v>1912</v>
      </c>
      <c r="B193" s="408" t="s">
        <v>1913</v>
      </c>
      <c r="C193" s="409">
        <v>7792.99</v>
      </c>
      <c r="D193" s="219"/>
    </row>
    <row r="194" spans="1:4" x14ac:dyDescent="0.2">
      <c r="A194" s="407" t="s">
        <v>1914</v>
      </c>
      <c r="B194" s="408" t="s">
        <v>1915</v>
      </c>
      <c r="C194" s="409">
        <v>336201.36</v>
      </c>
      <c r="D194" s="219"/>
    </row>
    <row r="195" spans="1:4" x14ac:dyDescent="0.2">
      <c r="A195" s="407" t="s">
        <v>1916</v>
      </c>
      <c r="B195" s="408" t="s">
        <v>1917</v>
      </c>
      <c r="C195" s="409">
        <v>177465.05</v>
      </c>
      <c r="D195" s="219"/>
    </row>
    <row r="196" spans="1:4" x14ac:dyDescent="0.2">
      <c r="A196" s="407" t="s">
        <v>1918</v>
      </c>
      <c r="B196" s="408" t="s">
        <v>1919</v>
      </c>
      <c r="C196" s="409">
        <v>70823.73</v>
      </c>
      <c r="D196" s="219"/>
    </row>
    <row r="197" spans="1:4" x14ac:dyDescent="0.2">
      <c r="A197" s="407" t="s">
        <v>1920</v>
      </c>
      <c r="B197" s="408" t="s">
        <v>1921</v>
      </c>
      <c r="C197" s="409">
        <v>34488.07</v>
      </c>
      <c r="D197" s="219"/>
    </row>
    <row r="198" spans="1:4" x14ac:dyDescent="0.2">
      <c r="A198" s="407" t="s">
        <v>1923</v>
      </c>
      <c r="B198" s="408" t="s">
        <v>1922</v>
      </c>
      <c r="C198" s="409">
        <v>28387655.899999999</v>
      </c>
      <c r="D198" s="219"/>
    </row>
    <row r="199" spans="1:4" x14ac:dyDescent="0.2">
      <c r="A199" s="407" t="s">
        <v>1924</v>
      </c>
      <c r="B199" s="408" t="s">
        <v>1925</v>
      </c>
      <c r="C199" s="408">
        <v>219.02</v>
      </c>
      <c r="D199" s="219"/>
    </row>
    <row r="200" spans="1:4" x14ac:dyDescent="0.2">
      <c r="A200" s="407" t="s">
        <v>1926</v>
      </c>
      <c r="B200" s="408" t="s">
        <v>1927</v>
      </c>
      <c r="C200" s="409">
        <v>19070015</v>
      </c>
      <c r="D200" s="219"/>
    </row>
    <row r="201" spans="1:4" s="8" customFormat="1" x14ac:dyDescent="0.2">
      <c r="A201" s="247"/>
      <c r="B201" s="247" t="s">
        <v>352</v>
      </c>
      <c r="C201" s="230">
        <f>SUM(C8:C200)</f>
        <v>1077378859.3400004</v>
      </c>
      <c r="D201" s="240"/>
    </row>
    <row r="202" spans="1:4" s="8" customFormat="1" x14ac:dyDescent="0.2">
      <c r="A202" s="59"/>
      <c r="B202" s="59"/>
      <c r="C202" s="11"/>
      <c r="D202" s="11"/>
    </row>
    <row r="203" spans="1:4" s="8" customFormat="1" x14ac:dyDescent="0.2">
      <c r="A203" s="59"/>
      <c r="B203" s="59"/>
      <c r="C203" s="11"/>
      <c r="D203" s="11"/>
    </row>
    <row r="204" spans="1:4" x14ac:dyDescent="0.2">
      <c r="A204" s="60"/>
      <c r="B204" s="60"/>
      <c r="C204" s="36"/>
      <c r="D204" s="36"/>
    </row>
    <row r="205" spans="1:4" ht="21.75" customHeight="1" x14ac:dyDescent="0.2">
      <c r="A205" s="301" t="s">
        <v>351</v>
      </c>
      <c r="B205" s="301"/>
      <c r="C205" s="325"/>
      <c r="D205" s="406" t="s">
        <v>350</v>
      </c>
    </row>
    <row r="206" spans="1:4" x14ac:dyDescent="0.2">
      <c r="A206" s="305"/>
      <c r="B206" s="305"/>
      <c r="C206" s="306"/>
      <c r="D206" s="324"/>
    </row>
    <row r="207" spans="1:4" ht="15" customHeight="1" x14ac:dyDescent="0.2">
      <c r="A207" s="225" t="s">
        <v>45</v>
      </c>
      <c r="B207" s="224" t="s">
        <v>46</v>
      </c>
      <c r="C207" s="222" t="s">
        <v>241</v>
      </c>
      <c r="D207" s="222" t="s">
        <v>259</v>
      </c>
    </row>
    <row r="208" spans="1:4" x14ac:dyDescent="0.2">
      <c r="A208" s="407" t="s">
        <v>1929</v>
      </c>
      <c r="B208" s="408" t="s">
        <v>1930</v>
      </c>
      <c r="C208" s="409">
        <v>852309853.13</v>
      </c>
      <c r="D208" s="219"/>
    </row>
    <row r="209" spans="1:4" x14ac:dyDescent="0.2">
      <c r="A209" s="407" t="s">
        <v>1931</v>
      </c>
      <c r="B209" s="408" t="s">
        <v>1932</v>
      </c>
      <c r="C209" s="409">
        <v>64944211.289999999</v>
      </c>
      <c r="D209" s="219"/>
    </row>
    <row r="210" spans="1:4" x14ac:dyDescent="0.2">
      <c r="A210" s="407" t="s">
        <v>1933</v>
      </c>
      <c r="B210" s="408" t="s">
        <v>1934</v>
      </c>
      <c r="C210" s="409">
        <v>26238160.239999998</v>
      </c>
      <c r="D210" s="219"/>
    </row>
    <row r="211" spans="1:4" x14ac:dyDescent="0.2">
      <c r="A211" s="407" t="s">
        <v>1935</v>
      </c>
      <c r="B211" s="408" t="s">
        <v>1936</v>
      </c>
      <c r="C211" s="409">
        <v>260273.46</v>
      </c>
      <c r="D211" s="219"/>
    </row>
    <row r="212" spans="1:4" x14ac:dyDescent="0.2">
      <c r="A212" s="407" t="s">
        <v>1937</v>
      </c>
      <c r="B212" s="408" t="s">
        <v>1938</v>
      </c>
      <c r="C212" s="409">
        <v>396964.44</v>
      </c>
      <c r="D212" s="219"/>
    </row>
    <row r="213" spans="1:4" x14ac:dyDescent="0.2">
      <c r="A213" s="407" t="s">
        <v>1939</v>
      </c>
      <c r="B213" s="408" t="s">
        <v>1940</v>
      </c>
      <c r="C213" s="409">
        <v>1258848.6499999999</v>
      </c>
      <c r="D213" s="219"/>
    </row>
    <row r="214" spans="1:4" x14ac:dyDescent="0.2">
      <c r="A214" s="407" t="s">
        <v>1941</v>
      </c>
      <c r="B214" s="408" t="s">
        <v>1942</v>
      </c>
      <c r="C214" s="409">
        <v>16274405.279999999</v>
      </c>
      <c r="D214" s="219"/>
    </row>
    <row r="215" spans="1:4" x14ac:dyDescent="0.2">
      <c r="A215" s="407" t="s">
        <v>1943</v>
      </c>
      <c r="B215" s="408" t="s">
        <v>1944</v>
      </c>
      <c r="C215" s="409">
        <v>9917636.0299999993</v>
      </c>
      <c r="D215" s="219"/>
    </row>
    <row r="216" spans="1:4" x14ac:dyDescent="0.2">
      <c r="A216" s="407" t="s">
        <v>1945</v>
      </c>
      <c r="B216" s="408" t="s">
        <v>1946</v>
      </c>
      <c r="C216" s="409">
        <v>72247668</v>
      </c>
      <c r="D216" s="219"/>
    </row>
    <row r="217" spans="1:4" x14ac:dyDescent="0.2">
      <c r="A217" s="407" t="s">
        <v>1947</v>
      </c>
      <c r="B217" s="408" t="s">
        <v>1948</v>
      </c>
      <c r="C217" s="409">
        <v>136100376</v>
      </c>
      <c r="D217" s="219"/>
    </row>
    <row r="218" spans="1:4" x14ac:dyDescent="0.2">
      <c r="A218" s="407" t="s">
        <v>1949</v>
      </c>
      <c r="B218" s="408" t="s">
        <v>1950</v>
      </c>
      <c r="C218" s="409">
        <v>7606404.6799999997</v>
      </c>
      <c r="D218" s="219"/>
    </row>
    <row r="219" spans="1:4" x14ac:dyDescent="0.2">
      <c r="A219" s="407" t="s">
        <v>1951</v>
      </c>
      <c r="B219" s="408" t="s">
        <v>1952</v>
      </c>
      <c r="C219" s="409">
        <v>423065454</v>
      </c>
      <c r="D219" s="219"/>
    </row>
    <row r="220" spans="1:4" x14ac:dyDescent="0.2">
      <c r="A220" s="407" t="s">
        <v>1953</v>
      </c>
      <c r="B220" s="408" t="s">
        <v>1954</v>
      </c>
      <c r="C220" s="409">
        <v>4802979.93</v>
      </c>
      <c r="D220" s="219"/>
    </row>
    <row r="221" spans="1:4" x14ac:dyDescent="0.2">
      <c r="A221" s="407" t="s">
        <v>1955</v>
      </c>
      <c r="B221" s="408" t="s">
        <v>1956</v>
      </c>
      <c r="C221" s="409">
        <v>97822661.909999996</v>
      </c>
      <c r="D221" s="219"/>
    </row>
    <row r="222" spans="1:4" x14ac:dyDescent="0.2">
      <c r="A222" s="407" t="s">
        <v>1957</v>
      </c>
      <c r="B222" s="408" t="s">
        <v>1958</v>
      </c>
      <c r="C222" s="409">
        <v>5306983.34</v>
      </c>
      <c r="D222" s="219"/>
    </row>
    <row r="223" spans="1:4" x14ac:dyDescent="0.2">
      <c r="A223" s="407" t="s">
        <v>1959</v>
      </c>
      <c r="B223" s="408" t="s">
        <v>1960</v>
      </c>
      <c r="C223" s="409">
        <v>117169969.67</v>
      </c>
      <c r="D223" s="219"/>
    </row>
    <row r="224" spans="1:4" x14ac:dyDescent="0.2">
      <c r="A224" s="407" t="s">
        <v>1961</v>
      </c>
      <c r="B224" s="408" t="s">
        <v>1962</v>
      </c>
      <c r="C224" s="409">
        <v>3717158.95</v>
      </c>
      <c r="D224" s="219"/>
    </row>
    <row r="225" spans="1:4" x14ac:dyDescent="0.2">
      <c r="A225" s="247"/>
      <c r="B225" s="247" t="s">
        <v>349</v>
      </c>
      <c r="C225" s="230">
        <f>SUM(C208:C224)</f>
        <v>1839440009.0000002</v>
      </c>
      <c r="D225" s="240"/>
    </row>
    <row r="226" spans="1:4" x14ac:dyDescent="0.2">
      <c r="A226" s="60"/>
      <c r="B226" s="60"/>
      <c r="C226" s="36"/>
      <c r="D226" s="36"/>
    </row>
    <row r="227" spans="1:4" x14ac:dyDescent="0.2">
      <c r="A227" s="60"/>
      <c r="B227" s="60"/>
      <c r="C227" s="36"/>
      <c r="D227" s="36"/>
    </row>
    <row r="228" spans="1:4" x14ac:dyDescent="0.2">
      <c r="A228" s="60"/>
      <c r="B228" s="60"/>
      <c r="C228" s="36"/>
      <c r="D228" s="36"/>
    </row>
    <row r="229" spans="1:4" x14ac:dyDescent="0.2">
      <c r="A229" s="60"/>
      <c r="B229" s="60"/>
      <c r="C229" s="36"/>
      <c r="D229" s="36"/>
    </row>
    <row r="230" spans="1:4" x14ac:dyDescent="0.2">
      <c r="A230" s="60"/>
      <c r="B230" s="60"/>
      <c r="C230" s="36"/>
      <c r="D230" s="36"/>
    </row>
    <row r="231" spans="1:4" x14ac:dyDescent="0.2">
      <c r="A231" s="60"/>
      <c r="B231" s="60"/>
      <c r="C231" s="36"/>
      <c r="D231" s="36"/>
    </row>
    <row r="232" spans="1:4" x14ac:dyDescent="0.2">
      <c r="A232" s="60"/>
      <c r="B232" s="60"/>
      <c r="C232" s="36"/>
      <c r="D232" s="36"/>
    </row>
    <row r="233" spans="1:4" x14ac:dyDescent="0.2">
      <c r="A233" s="60"/>
      <c r="B233" s="60"/>
      <c r="C233" s="36"/>
      <c r="D233" s="36"/>
    </row>
    <row r="234" spans="1:4" x14ac:dyDescent="0.2">
      <c r="A234" s="60"/>
      <c r="B234" s="60"/>
      <c r="C234" s="36"/>
      <c r="D234" s="36"/>
    </row>
    <row r="235" spans="1:4" x14ac:dyDescent="0.2">
      <c r="A235" s="60"/>
      <c r="B235" s="60"/>
      <c r="C235" s="36"/>
      <c r="D235" s="36"/>
    </row>
    <row r="236" spans="1:4" x14ac:dyDescent="0.2">
      <c r="A236" s="60"/>
      <c r="B236" s="60"/>
      <c r="C236" s="36"/>
      <c r="D236" s="36"/>
    </row>
    <row r="237" spans="1:4" x14ac:dyDescent="0.2">
      <c r="A237" s="60"/>
      <c r="B237" s="60"/>
      <c r="C237" s="36"/>
      <c r="D237" s="36"/>
    </row>
    <row r="238" spans="1:4" x14ac:dyDescent="0.2">
      <c r="A238" s="60"/>
      <c r="B238" s="60"/>
      <c r="C238" s="36"/>
      <c r="D238" s="36"/>
    </row>
    <row r="239" spans="1:4" x14ac:dyDescent="0.2">
      <c r="A239" s="60"/>
      <c r="B239" s="60"/>
      <c r="C239" s="36"/>
      <c r="D239" s="36"/>
    </row>
    <row r="240" spans="1:4" x14ac:dyDescent="0.2">
      <c r="A240" s="60"/>
      <c r="B240" s="60"/>
      <c r="C240" s="36"/>
      <c r="D240" s="36"/>
    </row>
    <row r="241" spans="1:4" x14ac:dyDescent="0.2">
      <c r="A241" s="60"/>
      <c r="B241" s="60"/>
      <c r="C241" s="36"/>
      <c r="D241" s="36"/>
    </row>
    <row r="242" spans="1:4" x14ac:dyDescent="0.2">
      <c r="A242" s="60"/>
      <c r="B242" s="60"/>
      <c r="C242" s="36"/>
      <c r="D242" s="36"/>
    </row>
  </sheetData>
  <dataValidations count="4">
    <dataValidation allowBlank="1" showInputMessage="1" showErrorMessage="1" prompt="Saldo final de la Información Financiera Trimestral que se presenta (trimestral: 1er, 2do, 3ro. o 4to.)." sqref="C7 C207"/>
    <dataValidation allowBlank="1" showInputMessage="1" showErrorMessage="1" prompt="Corresponde al número de la cuenta de acuerdo al Plan de Cuentas emitido por el CONAC (DOF 23/12/2015)." sqref="A7 A207"/>
    <dataValidation allowBlank="1" showInputMessage="1" showErrorMessage="1" prompt="Corresponde al nombre o descripción de la cuenta de acuerdo al Plan de Cuentas emitido por el CONAC." sqref="B7 B207"/>
    <dataValidation allowBlank="1" showInputMessage="1" showErrorMessage="1" prompt="Características cualitativas significativas que les impacten financieramente." sqref="D7 D207"/>
  </dataValidations>
  <pageMargins left="0.70866141732283472" right="0.70866141732283472" top="0.98425196850393704" bottom="0.98425196850393704" header="0.31496062992125984" footer="0.31496062992125984"/>
  <pageSetup scale="69" fitToHeight="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4140625" defaultRowHeight="10.199999999999999" x14ac:dyDescent="0.2"/>
  <cols>
    <col min="1" max="1" width="20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1" t="s">
        <v>142</v>
      </c>
      <c r="B2" s="472"/>
      <c r="C2" s="11"/>
      <c r="D2" s="11"/>
    </row>
    <row r="3" spans="1:4" ht="10.8" thickBot="1" x14ac:dyDescent="0.25">
      <c r="A3" s="15"/>
      <c r="B3" s="15"/>
      <c r="C3" s="11"/>
      <c r="D3" s="11"/>
    </row>
    <row r="4" spans="1:4" ht="14.1" customHeight="1" x14ac:dyDescent="0.2">
      <c r="A4" s="137" t="s">
        <v>233</v>
      </c>
      <c r="B4" s="117"/>
      <c r="C4" s="118"/>
      <c r="D4" s="119"/>
    </row>
    <row r="5" spans="1:4" ht="14.1" customHeight="1" x14ac:dyDescent="0.2">
      <c r="A5" s="139" t="s">
        <v>143</v>
      </c>
      <c r="B5" s="92"/>
      <c r="C5" s="92"/>
      <c r="D5" s="93"/>
    </row>
    <row r="6" spans="1:4" ht="14.1" customHeight="1" x14ac:dyDescent="0.2">
      <c r="A6" s="139" t="s">
        <v>172</v>
      </c>
      <c r="B6" s="105"/>
      <c r="C6" s="105"/>
      <c r="D6" s="106"/>
    </row>
    <row r="7" spans="1:4" ht="14.1" customHeight="1" thickBot="1" x14ac:dyDescent="0.25">
      <c r="A7" s="144" t="s">
        <v>173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C10" sqref="C10"/>
    </sheetView>
  </sheetViews>
  <sheetFormatPr baseColWidth="10" defaultColWidth="11.44140625" defaultRowHeight="10.199999999999999" x14ac:dyDescent="0.2"/>
  <cols>
    <col min="1" max="1" width="21.88671875" style="89" customWidth="1"/>
    <col min="2" max="2" width="50.6640625" style="89" customWidth="1"/>
    <col min="3" max="3" width="17.6640625" style="7" customWidth="1"/>
    <col min="4" max="5" width="17.6640625" style="89" customWidth="1"/>
    <col min="6" max="6" width="11.44140625" style="89" customWidth="1"/>
    <col min="7" max="16384" width="11.441406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1" t="s">
        <v>357</v>
      </c>
      <c r="B5" s="301"/>
      <c r="C5" s="22"/>
      <c r="E5" s="189" t="s">
        <v>356</v>
      </c>
    </row>
    <row r="6" spans="1:5" x14ac:dyDescent="0.2">
      <c r="A6" s="305"/>
      <c r="B6" s="305"/>
      <c r="C6" s="306"/>
      <c r="D6" s="305"/>
      <c r="E6" s="324"/>
    </row>
    <row r="7" spans="1:5" ht="15" customHeight="1" x14ac:dyDescent="0.2">
      <c r="A7" s="225" t="s">
        <v>45</v>
      </c>
      <c r="B7" s="224" t="s">
        <v>46</v>
      </c>
      <c r="C7" s="222" t="s">
        <v>241</v>
      </c>
      <c r="D7" s="330" t="s">
        <v>336</v>
      </c>
      <c r="E7" s="222" t="s">
        <v>259</v>
      </c>
    </row>
    <row r="8" spans="1:5" x14ac:dyDescent="0.2">
      <c r="A8" s="329" t="s">
        <v>1963</v>
      </c>
      <c r="B8" s="329" t="s">
        <v>1964</v>
      </c>
      <c r="C8" s="409">
        <v>89442386.950000003</v>
      </c>
      <c r="D8" s="328"/>
      <c r="E8" s="328"/>
    </row>
    <row r="9" spans="1:5" x14ac:dyDescent="0.2">
      <c r="A9" s="455" t="s">
        <v>2294</v>
      </c>
      <c r="B9" s="455" t="s">
        <v>2295</v>
      </c>
      <c r="C9" s="456">
        <v>15120.04</v>
      </c>
      <c r="D9" s="328"/>
      <c r="E9" s="328"/>
    </row>
    <row r="10" spans="1:5" x14ac:dyDescent="0.2">
      <c r="A10" s="327"/>
      <c r="B10" s="247" t="s">
        <v>355</v>
      </c>
      <c r="C10" s="217">
        <f>SUM(C8:C9)</f>
        <v>89457506.99000001</v>
      </c>
      <c r="D10" s="326"/>
      <c r="E10" s="32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2" spans="1:5" ht="15" customHeight="1" x14ac:dyDescent="0.2">
      <c r="A2" s="471" t="s">
        <v>142</v>
      </c>
      <c r="B2" s="472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154"/>
      <c r="C4" s="154"/>
      <c r="D4" s="154"/>
      <c r="E4" s="155"/>
    </row>
    <row r="5" spans="1:5" ht="14.1" customHeight="1" x14ac:dyDescent="0.2">
      <c r="A5" s="139" t="s">
        <v>143</v>
      </c>
      <c r="B5" s="145"/>
      <c r="C5" s="145"/>
      <c r="D5" s="145"/>
      <c r="E5" s="146"/>
    </row>
    <row r="6" spans="1:5" ht="14.1" customHeight="1" x14ac:dyDescent="0.2">
      <c r="A6" s="139" t="s">
        <v>172</v>
      </c>
      <c r="B6" s="140"/>
      <c r="C6" s="140"/>
      <c r="D6" s="140"/>
      <c r="E6" s="167"/>
    </row>
    <row r="7" spans="1:5" ht="27.9" customHeight="1" x14ac:dyDescent="0.2">
      <c r="A7" s="478" t="s">
        <v>204</v>
      </c>
      <c r="B7" s="492"/>
      <c r="C7" s="492"/>
      <c r="D7" s="492"/>
      <c r="E7" s="493"/>
    </row>
    <row r="8" spans="1:5" ht="14.1" customHeight="1" thickBot="1" x14ac:dyDescent="0.25">
      <c r="A8" s="163" t="s">
        <v>173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"/>
  <sheetViews>
    <sheetView zoomScaleNormal="100" zoomScaleSheetLayoutView="100" workbookViewId="0">
      <selection activeCell="C7" sqref="C7"/>
    </sheetView>
  </sheetViews>
  <sheetFormatPr baseColWidth="10" defaultColWidth="11.44140625" defaultRowHeight="10.199999999999999" x14ac:dyDescent="0.2"/>
  <cols>
    <col min="1" max="1" width="21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89"/>
  </cols>
  <sheetData>
    <row r="1" spans="1:8" s="12" customFormat="1" ht="11.25" customHeight="1" x14ac:dyDescent="0.2">
      <c r="A1" s="21" t="s">
        <v>43</v>
      </c>
      <c r="B1" s="21"/>
      <c r="C1" s="22"/>
      <c r="D1" s="342"/>
      <c r="E1" s="5"/>
    </row>
    <row r="2" spans="1:8" s="12" customFormat="1" ht="11.25" customHeight="1" x14ac:dyDescent="0.2">
      <c r="A2" s="21" t="s">
        <v>0</v>
      </c>
      <c r="B2" s="21"/>
      <c r="C2" s="22"/>
      <c r="D2" s="342"/>
      <c r="E2" s="35"/>
    </row>
    <row r="3" spans="1:8" s="12" customFormat="1" ht="10.5" customHeight="1" x14ac:dyDescent="0.2">
      <c r="C3" s="22"/>
      <c r="D3" s="342"/>
      <c r="E3" s="35"/>
    </row>
    <row r="4" spans="1:8" s="12" customFormat="1" ht="10.5" customHeight="1" x14ac:dyDescent="0.2">
      <c r="C4" s="22"/>
      <c r="D4" s="342"/>
      <c r="E4" s="35"/>
    </row>
    <row r="5" spans="1:8" s="12" customFormat="1" ht="11.25" customHeight="1" x14ac:dyDescent="0.2">
      <c r="A5" s="214" t="s">
        <v>362</v>
      </c>
      <c r="B5" s="214"/>
      <c r="C5" s="22"/>
      <c r="D5" s="341"/>
      <c r="E5" s="340" t="s">
        <v>361</v>
      </c>
    </row>
    <row r="6" spans="1:8" ht="11.25" customHeight="1" x14ac:dyDescent="0.2">
      <c r="A6" s="245"/>
      <c r="B6" s="245"/>
      <c r="C6" s="243"/>
      <c r="D6" s="339"/>
      <c r="E6" s="3"/>
      <c r="F6" s="89"/>
      <c r="G6" s="89"/>
      <c r="H6" s="89"/>
    </row>
    <row r="7" spans="1:8" ht="15" customHeight="1" x14ac:dyDescent="0.2">
      <c r="A7" s="225" t="s">
        <v>45</v>
      </c>
      <c r="B7" s="224" t="s">
        <v>46</v>
      </c>
      <c r="C7" s="222" t="s">
        <v>241</v>
      </c>
      <c r="D7" s="338" t="s">
        <v>360</v>
      </c>
      <c r="E7" s="337" t="s">
        <v>359</v>
      </c>
      <c r="F7" s="89"/>
      <c r="G7" s="89"/>
      <c r="H7" s="89"/>
    </row>
    <row r="8" spans="1:8" x14ac:dyDescent="0.2">
      <c r="A8" s="407" t="s">
        <v>1965</v>
      </c>
      <c r="B8" s="408" t="s">
        <v>1966</v>
      </c>
      <c r="C8" s="409">
        <v>6267535.8600000003</v>
      </c>
      <c r="D8" s="336">
        <f>C8/$C$147</f>
        <v>3.446644131835873E-3</v>
      </c>
      <c r="E8" s="335"/>
    </row>
    <row r="9" spans="1:8" ht="30.6" x14ac:dyDescent="0.2">
      <c r="A9" s="407" t="s">
        <v>1967</v>
      </c>
      <c r="B9" s="408" t="s">
        <v>1968</v>
      </c>
      <c r="C9" s="409">
        <v>355636337.66000003</v>
      </c>
      <c r="D9" s="336">
        <f t="shared" ref="D9:D72" si="0">C9/$C$147</f>
        <v>0.19557158086422821</v>
      </c>
      <c r="E9" s="335" t="s">
        <v>2242</v>
      </c>
    </row>
    <row r="10" spans="1:8" x14ac:dyDescent="0.2">
      <c r="A10" s="407" t="s">
        <v>1969</v>
      </c>
      <c r="B10" s="408" t="s">
        <v>1970</v>
      </c>
      <c r="C10" s="409">
        <v>145877.82999999999</v>
      </c>
      <c r="D10" s="336">
        <f t="shared" si="0"/>
        <v>8.0221155166147065E-5</v>
      </c>
      <c r="E10" s="335"/>
    </row>
    <row r="11" spans="1:8" x14ac:dyDescent="0.2">
      <c r="A11" s="407" t="s">
        <v>1971</v>
      </c>
      <c r="B11" s="408" t="s">
        <v>1972</v>
      </c>
      <c r="C11" s="409">
        <v>7208085.1600000001</v>
      </c>
      <c r="D11" s="336">
        <f t="shared" si="0"/>
        <v>3.9638711247018277E-3</v>
      </c>
      <c r="E11" s="335"/>
    </row>
    <row r="12" spans="1:8" x14ac:dyDescent="0.2">
      <c r="A12" s="407" t="s">
        <v>1973</v>
      </c>
      <c r="B12" s="408" t="s">
        <v>1974</v>
      </c>
      <c r="C12" s="409">
        <v>13963313.439999999</v>
      </c>
      <c r="D12" s="336">
        <f t="shared" si="0"/>
        <v>7.6787071353048427E-3</v>
      </c>
      <c r="E12" s="335"/>
    </row>
    <row r="13" spans="1:8" x14ac:dyDescent="0.2">
      <c r="A13" s="407" t="s">
        <v>1975</v>
      </c>
      <c r="B13" s="408" t="s">
        <v>1976</v>
      </c>
      <c r="C13" s="409">
        <v>2396559.2599999998</v>
      </c>
      <c r="D13" s="336">
        <f t="shared" si="0"/>
        <v>1.3179161786360998E-3</v>
      </c>
      <c r="E13" s="335"/>
    </row>
    <row r="14" spans="1:8" x14ac:dyDescent="0.2">
      <c r="A14" s="407" t="s">
        <v>1977</v>
      </c>
      <c r="B14" s="408" t="s">
        <v>1978</v>
      </c>
      <c r="C14" s="409">
        <v>21633142.68</v>
      </c>
      <c r="D14" s="336">
        <f t="shared" si="0"/>
        <v>1.189650062428046E-2</v>
      </c>
      <c r="E14" s="335"/>
    </row>
    <row r="15" spans="1:8" x14ac:dyDescent="0.2">
      <c r="A15" s="407" t="s">
        <v>1979</v>
      </c>
      <c r="B15" s="408" t="s">
        <v>1980</v>
      </c>
      <c r="C15" s="409">
        <v>106502173.31999999</v>
      </c>
      <c r="D15" s="336">
        <f t="shared" si="0"/>
        <v>5.8567688945164655E-2</v>
      </c>
      <c r="E15" s="335"/>
    </row>
    <row r="16" spans="1:8" x14ac:dyDescent="0.2">
      <c r="A16" s="407" t="s">
        <v>1981</v>
      </c>
      <c r="B16" s="408" t="s">
        <v>1982</v>
      </c>
      <c r="C16" s="409">
        <v>26579615.66</v>
      </c>
      <c r="D16" s="336">
        <f t="shared" si="0"/>
        <v>1.46166656860567E-2</v>
      </c>
      <c r="E16" s="335"/>
    </row>
    <row r="17" spans="1:5" x14ac:dyDescent="0.2">
      <c r="A17" s="407" t="s">
        <v>1983</v>
      </c>
      <c r="B17" s="408" t="s">
        <v>1984</v>
      </c>
      <c r="C17" s="409">
        <v>8456318.6400000006</v>
      </c>
      <c r="D17" s="336">
        <f t="shared" si="0"/>
        <v>4.6502998416813705E-3</v>
      </c>
      <c r="E17" s="335"/>
    </row>
    <row r="18" spans="1:5" x14ac:dyDescent="0.2">
      <c r="A18" s="407" t="s">
        <v>1986</v>
      </c>
      <c r="B18" s="408" t="s">
        <v>1987</v>
      </c>
      <c r="C18" s="409">
        <v>17330589.949999999</v>
      </c>
      <c r="D18" s="336">
        <f t="shared" si="0"/>
        <v>9.5304402697779303E-3</v>
      </c>
      <c r="E18" s="335"/>
    </row>
    <row r="19" spans="1:5" x14ac:dyDescent="0.2">
      <c r="A19" s="407" t="s">
        <v>1988</v>
      </c>
      <c r="B19" s="408" t="s">
        <v>1989</v>
      </c>
      <c r="C19" s="409">
        <v>65396129.890000001</v>
      </c>
      <c r="D19" s="336">
        <f t="shared" si="0"/>
        <v>3.596264821852093E-2</v>
      </c>
      <c r="E19" s="335"/>
    </row>
    <row r="20" spans="1:5" x14ac:dyDescent="0.2">
      <c r="A20" s="407" t="s">
        <v>1990</v>
      </c>
      <c r="B20" s="408" t="s">
        <v>1991</v>
      </c>
      <c r="C20" s="408">
        <v>276.12</v>
      </c>
      <c r="D20" s="336">
        <f t="shared" si="0"/>
        <v>1.5184394616012955E-7</v>
      </c>
      <c r="E20" s="335"/>
    </row>
    <row r="21" spans="1:5" x14ac:dyDescent="0.2">
      <c r="A21" s="407" t="s">
        <v>1992</v>
      </c>
      <c r="B21" s="408" t="s">
        <v>1993</v>
      </c>
      <c r="C21" s="409">
        <v>53782416.259999998</v>
      </c>
      <c r="D21" s="336">
        <f t="shared" si="0"/>
        <v>2.9576033315026493E-2</v>
      </c>
      <c r="E21" s="335"/>
    </row>
    <row r="22" spans="1:5" x14ac:dyDescent="0.2">
      <c r="A22" s="407" t="s">
        <v>1994</v>
      </c>
      <c r="B22" s="408" t="s">
        <v>1995</v>
      </c>
      <c r="C22" s="409">
        <v>2466666.5</v>
      </c>
      <c r="D22" s="336">
        <f t="shared" si="0"/>
        <v>1.3564695611364449E-3</v>
      </c>
      <c r="E22" s="335"/>
    </row>
    <row r="23" spans="1:5" x14ac:dyDescent="0.2">
      <c r="A23" s="407" t="s">
        <v>1996</v>
      </c>
      <c r="B23" s="408" t="s">
        <v>1985</v>
      </c>
      <c r="C23" s="409">
        <v>120222025.39</v>
      </c>
      <c r="D23" s="336">
        <f t="shared" si="0"/>
        <v>6.6112511772348573E-2</v>
      </c>
      <c r="E23" s="335"/>
    </row>
    <row r="24" spans="1:5" x14ac:dyDescent="0.2">
      <c r="A24" s="407" t="s">
        <v>1997</v>
      </c>
      <c r="B24" s="408" t="s">
        <v>1998</v>
      </c>
      <c r="C24" s="409">
        <v>935424.48</v>
      </c>
      <c r="D24" s="336">
        <f t="shared" si="0"/>
        <v>5.1440875118784288E-4</v>
      </c>
      <c r="E24" s="335"/>
    </row>
    <row r="25" spans="1:5" x14ac:dyDescent="0.2">
      <c r="A25" s="407" t="s">
        <v>1999</v>
      </c>
      <c r="B25" s="408" t="s">
        <v>2000</v>
      </c>
      <c r="C25" s="408">
        <v>505.06</v>
      </c>
      <c r="D25" s="336">
        <f t="shared" si="0"/>
        <v>2.7774266061000662E-7</v>
      </c>
      <c r="E25" s="335"/>
    </row>
    <row r="26" spans="1:5" x14ac:dyDescent="0.2">
      <c r="A26" s="407" t="s">
        <v>2001</v>
      </c>
      <c r="B26" s="408" t="s">
        <v>2002</v>
      </c>
      <c r="C26" s="409">
        <v>2061564.97</v>
      </c>
      <c r="D26" s="336">
        <f t="shared" si="0"/>
        <v>1.1336960752943977E-3</v>
      </c>
      <c r="E26" s="335"/>
    </row>
    <row r="27" spans="1:5" x14ac:dyDescent="0.2">
      <c r="A27" s="407" t="s">
        <v>2003</v>
      </c>
      <c r="B27" s="408" t="s">
        <v>2004</v>
      </c>
      <c r="C27" s="409">
        <v>59453</v>
      </c>
      <c r="D27" s="336">
        <f t="shared" si="0"/>
        <v>3.2694401459721073E-5</v>
      </c>
      <c r="E27" s="335"/>
    </row>
    <row r="28" spans="1:5" x14ac:dyDescent="0.2">
      <c r="A28" s="407" t="s">
        <v>2005</v>
      </c>
      <c r="B28" s="408" t="s">
        <v>2006</v>
      </c>
      <c r="C28" s="409">
        <v>165527.29999999999</v>
      </c>
      <c r="D28" s="336">
        <f t="shared" si="0"/>
        <v>9.102679425333772E-5</v>
      </c>
      <c r="E28" s="335"/>
    </row>
    <row r="29" spans="1:5" x14ac:dyDescent="0.2">
      <c r="A29" s="407" t="s">
        <v>2007</v>
      </c>
      <c r="B29" s="408" t="s">
        <v>2008</v>
      </c>
      <c r="C29" s="408">
        <v>634.17999999999995</v>
      </c>
      <c r="D29" s="336">
        <f t="shared" si="0"/>
        <v>3.4874834773225753E-7</v>
      </c>
      <c r="E29" s="335"/>
    </row>
    <row r="30" spans="1:5" x14ac:dyDescent="0.2">
      <c r="A30" s="407" t="s">
        <v>2009</v>
      </c>
      <c r="B30" s="408" t="s">
        <v>2010</v>
      </c>
      <c r="C30" s="409">
        <v>4607469</v>
      </c>
      <c r="D30" s="336">
        <f t="shared" si="0"/>
        <v>2.533739949190446E-3</v>
      </c>
      <c r="E30" s="335"/>
    </row>
    <row r="31" spans="1:5" x14ac:dyDescent="0.2">
      <c r="A31" s="407" t="s">
        <v>2011</v>
      </c>
      <c r="B31" s="408" t="s">
        <v>2012</v>
      </c>
      <c r="C31" s="409">
        <v>2930926.37</v>
      </c>
      <c r="D31" s="336">
        <f t="shared" si="0"/>
        <v>1.6117754089728523E-3</v>
      </c>
      <c r="E31" s="335"/>
    </row>
    <row r="32" spans="1:5" x14ac:dyDescent="0.2">
      <c r="A32" s="407" t="s">
        <v>2013</v>
      </c>
      <c r="B32" s="408" t="s">
        <v>2014</v>
      </c>
      <c r="C32" s="409">
        <v>492565.18</v>
      </c>
      <c r="D32" s="336">
        <f t="shared" si="0"/>
        <v>2.7087150757741023E-4</v>
      </c>
      <c r="E32" s="335"/>
    </row>
    <row r="33" spans="1:5" x14ac:dyDescent="0.2">
      <c r="A33" s="407" t="s">
        <v>2015</v>
      </c>
      <c r="B33" s="408" t="s">
        <v>2016</v>
      </c>
      <c r="C33" s="409">
        <v>22619.23</v>
      </c>
      <c r="D33" s="336">
        <f t="shared" si="0"/>
        <v>1.2438769891002416E-5</v>
      </c>
      <c r="E33" s="335"/>
    </row>
    <row r="34" spans="1:5" x14ac:dyDescent="0.2">
      <c r="A34" s="407" t="s">
        <v>2017</v>
      </c>
      <c r="B34" s="408" t="s">
        <v>2018</v>
      </c>
      <c r="C34" s="409">
        <v>17056</v>
      </c>
      <c r="D34" s="336">
        <f t="shared" si="0"/>
        <v>9.3794377289119563E-6</v>
      </c>
      <c r="E34" s="335"/>
    </row>
    <row r="35" spans="1:5" x14ac:dyDescent="0.2">
      <c r="A35" s="407" t="s">
        <v>2019</v>
      </c>
      <c r="B35" s="408" t="s">
        <v>2020</v>
      </c>
      <c r="C35" s="409">
        <v>7946</v>
      </c>
      <c r="D35" s="336">
        <f t="shared" si="0"/>
        <v>4.3696653490815204E-6</v>
      </c>
      <c r="E35" s="335"/>
    </row>
    <row r="36" spans="1:5" x14ac:dyDescent="0.2">
      <c r="A36" s="407" t="s">
        <v>2021</v>
      </c>
      <c r="B36" s="408" t="s">
        <v>2022</v>
      </c>
      <c r="C36" s="409">
        <v>2369777.31</v>
      </c>
      <c r="D36" s="336">
        <f t="shared" si="0"/>
        <v>1.3031882452235863E-3</v>
      </c>
      <c r="E36" s="335"/>
    </row>
    <row r="37" spans="1:5" x14ac:dyDescent="0.2">
      <c r="A37" s="407" t="s">
        <v>2023</v>
      </c>
      <c r="B37" s="408" t="s">
        <v>2024</v>
      </c>
      <c r="C37" s="409">
        <v>44303.67</v>
      </c>
      <c r="D37" s="336">
        <f t="shared" si="0"/>
        <v>2.4363479944140759E-5</v>
      </c>
      <c r="E37" s="335"/>
    </row>
    <row r="38" spans="1:5" x14ac:dyDescent="0.2">
      <c r="A38" s="407" t="s">
        <v>2025</v>
      </c>
      <c r="B38" s="408" t="s">
        <v>2026</v>
      </c>
      <c r="C38" s="409">
        <v>2479.4</v>
      </c>
      <c r="D38" s="336">
        <f t="shared" si="0"/>
        <v>1.3634719691055526E-6</v>
      </c>
      <c r="E38" s="335"/>
    </row>
    <row r="39" spans="1:5" x14ac:dyDescent="0.2">
      <c r="A39" s="407" t="s">
        <v>2027</v>
      </c>
      <c r="B39" s="408" t="s">
        <v>2028</v>
      </c>
      <c r="C39" s="409">
        <v>2126.8000000000002</v>
      </c>
      <c r="D39" s="336">
        <f t="shared" si="0"/>
        <v>1.169570131440546E-6</v>
      </c>
      <c r="E39" s="335"/>
    </row>
    <row r="40" spans="1:5" x14ac:dyDescent="0.2">
      <c r="A40" s="407" t="s">
        <v>2029</v>
      </c>
      <c r="B40" s="408" t="s">
        <v>2030</v>
      </c>
      <c r="C40" s="409">
        <v>8769.39</v>
      </c>
      <c r="D40" s="336">
        <f t="shared" si="0"/>
        <v>4.8224640845182467E-6</v>
      </c>
      <c r="E40" s="335"/>
    </row>
    <row r="41" spans="1:5" x14ac:dyDescent="0.2">
      <c r="A41" s="407" t="s">
        <v>2031</v>
      </c>
      <c r="B41" s="408" t="s">
        <v>2032</v>
      </c>
      <c r="C41" s="409">
        <v>3378042.46</v>
      </c>
      <c r="D41" s="336">
        <f t="shared" si="0"/>
        <v>1.8576535470913791E-3</v>
      </c>
      <c r="E41" s="335"/>
    </row>
    <row r="42" spans="1:5" x14ac:dyDescent="0.2">
      <c r="A42" s="407" t="s">
        <v>2033</v>
      </c>
      <c r="B42" s="408" t="s">
        <v>2034</v>
      </c>
      <c r="C42" s="409">
        <v>937020.56</v>
      </c>
      <c r="D42" s="336">
        <f t="shared" si="0"/>
        <v>5.152864677081502E-4</v>
      </c>
      <c r="E42" s="335"/>
    </row>
    <row r="43" spans="1:5" x14ac:dyDescent="0.2">
      <c r="A43" s="407" t="s">
        <v>2035</v>
      </c>
      <c r="B43" s="408" t="s">
        <v>2036</v>
      </c>
      <c r="C43" s="409">
        <v>197975.37</v>
      </c>
      <c r="D43" s="336">
        <f t="shared" si="0"/>
        <v>1.0887064111006709E-4</v>
      </c>
      <c r="E43" s="335"/>
    </row>
    <row r="44" spans="1:5" x14ac:dyDescent="0.2">
      <c r="A44" s="407" t="s">
        <v>2037</v>
      </c>
      <c r="B44" s="408" t="s">
        <v>2038</v>
      </c>
      <c r="C44" s="409">
        <v>321616.96999999997</v>
      </c>
      <c r="D44" s="336">
        <f t="shared" si="0"/>
        <v>1.7686364579481384E-4</v>
      </c>
      <c r="E44" s="335"/>
    </row>
    <row r="45" spans="1:5" x14ac:dyDescent="0.2">
      <c r="A45" s="407" t="s">
        <v>2039</v>
      </c>
      <c r="B45" s="408" t="s">
        <v>2040</v>
      </c>
      <c r="C45" s="409">
        <v>2629.74</v>
      </c>
      <c r="D45" s="336">
        <f t="shared" si="0"/>
        <v>1.4461469613759924E-6</v>
      </c>
      <c r="E45" s="335"/>
    </row>
    <row r="46" spans="1:5" x14ac:dyDescent="0.2">
      <c r="A46" s="407" t="s">
        <v>2041</v>
      </c>
      <c r="B46" s="408" t="s">
        <v>2042</v>
      </c>
      <c r="C46" s="409">
        <v>31232.04</v>
      </c>
      <c r="D46" s="336">
        <f t="shared" si="0"/>
        <v>1.7175127481642085E-5</v>
      </c>
      <c r="E46" s="335"/>
    </row>
    <row r="47" spans="1:5" x14ac:dyDescent="0.2">
      <c r="A47" s="407" t="s">
        <v>2043</v>
      </c>
      <c r="B47" s="408" t="s">
        <v>2044</v>
      </c>
      <c r="C47" s="409">
        <v>734227.14</v>
      </c>
      <c r="D47" s="336">
        <f t="shared" si="0"/>
        <v>4.0376628391810047E-4</v>
      </c>
      <c r="E47" s="335"/>
    </row>
    <row r="48" spans="1:5" x14ac:dyDescent="0.2">
      <c r="A48" s="407" t="s">
        <v>2045</v>
      </c>
      <c r="B48" s="408" t="s">
        <v>2046</v>
      </c>
      <c r="C48" s="409">
        <v>164619.04</v>
      </c>
      <c r="D48" s="336">
        <f t="shared" si="0"/>
        <v>9.0527323796509539E-5</v>
      </c>
      <c r="E48" s="335"/>
    </row>
    <row r="49" spans="1:5" x14ac:dyDescent="0.2">
      <c r="A49" s="407" t="s">
        <v>2047</v>
      </c>
      <c r="B49" s="408" t="s">
        <v>2048</v>
      </c>
      <c r="C49" s="409">
        <v>402315.79</v>
      </c>
      <c r="D49" s="336">
        <f t="shared" si="0"/>
        <v>2.2124155134046786E-4</v>
      </c>
      <c r="E49" s="335"/>
    </row>
    <row r="50" spans="1:5" x14ac:dyDescent="0.2">
      <c r="A50" s="407" t="s">
        <v>2049</v>
      </c>
      <c r="B50" s="408" t="s">
        <v>2050</v>
      </c>
      <c r="C50" s="409">
        <v>13195.62</v>
      </c>
      <c r="D50" s="336">
        <f t="shared" si="0"/>
        <v>7.256537059356543E-6</v>
      </c>
      <c r="E50" s="335"/>
    </row>
    <row r="51" spans="1:5" x14ac:dyDescent="0.2">
      <c r="A51" s="407" t="s">
        <v>2051</v>
      </c>
      <c r="B51" s="408" t="s">
        <v>2052</v>
      </c>
      <c r="C51" s="409">
        <v>50315756.75</v>
      </c>
      <c r="D51" s="336">
        <f t="shared" si="0"/>
        <v>2.7669647468322376E-2</v>
      </c>
      <c r="E51" s="335"/>
    </row>
    <row r="52" spans="1:5" x14ac:dyDescent="0.2">
      <c r="A52" s="407" t="s">
        <v>2053</v>
      </c>
      <c r="B52" s="408" t="s">
        <v>2054</v>
      </c>
      <c r="C52" s="409">
        <v>772298.99</v>
      </c>
      <c r="D52" s="336">
        <f t="shared" si="0"/>
        <v>4.2470276060076206E-4</v>
      </c>
      <c r="E52" s="335"/>
    </row>
    <row r="53" spans="1:5" x14ac:dyDescent="0.2">
      <c r="A53" s="407" t="s">
        <v>2055</v>
      </c>
      <c r="B53" s="408" t="s">
        <v>2056</v>
      </c>
      <c r="C53" s="409">
        <v>272673.34999999998</v>
      </c>
      <c r="D53" s="336">
        <f t="shared" si="0"/>
        <v>1.4994856394575604E-4</v>
      </c>
      <c r="E53" s="335"/>
    </row>
    <row r="54" spans="1:5" x14ac:dyDescent="0.2">
      <c r="A54" s="407" t="s">
        <v>2057</v>
      </c>
      <c r="B54" s="408" t="s">
        <v>2058</v>
      </c>
      <c r="C54" s="408">
        <v>401.53</v>
      </c>
      <c r="D54" s="336">
        <f t="shared" si="0"/>
        <v>2.2080942960190066E-7</v>
      </c>
      <c r="E54" s="335"/>
    </row>
    <row r="55" spans="1:5" x14ac:dyDescent="0.2">
      <c r="A55" s="407" t="s">
        <v>2059</v>
      </c>
      <c r="B55" s="408" t="s">
        <v>2060</v>
      </c>
      <c r="C55" s="408">
        <v>960.02</v>
      </c>
      <c r="D55" s="336">
        <f t="shared" si="0"/>
        <v>5.2793432273159342E-7</v>
      </c>
      <c r="E55" s="335"/>
    </row>
    <row r="56" spans="1:5" x14ac:dyDescent="0.2">
      <c r="A56" s="407" t="s">
        <v>2061</v>
      </c>
      <c r="B56" s="408" t="s">
        <v>2062</v>
      </c>
      <c r="C56" s="409">
        <v>3371712.32</v>
      </c>
      <c r="D56" s="336">
        <f t="shared" si="0"/>
        <v>1.8541724756827665E-3</v>
      </c>
      <c r="E56" s="335"/>
    </row>
    <row r="57" spans="1:5" x14ac:dyDescent="0.2">
      <c r="A57" s="407" t="s">
        <v>2063</v>
      </c>
      <c r="B57" s="408" t="s">
        <v>2064</v>
      </c>
      <c r="C57" s="409">
        <v>1460016.6</v>
      </c>
      <c r="D57" s="336">
        <f t="shared" si="0"/>
        <v>8.0289251775784228E-4</v>
      </c>
      <c r="E57" s="335"/>
    </row>
    <row r="58" spans="1:5" x14ac:dyDescent="0.2">
      <c r="A58" s="407" t="s">
        <v>2065</v>
      </c>
      <c r="B58" s="408" t="s">
        <v>2066</v>
      </c>
      <c r="C58" s="409">
        <v>112524.23</v>
      </c>
      <c r="D58" s="336">
        <f t="shared" si="0"/>
        <v>6.1879339134543075E-5</v>
      </c>
      <c r="E58" s="335"/>
    </row>
    <row r="59" spans="1:5" x14ac:dyDescent="0.2">
      <c r="A59" s="407" t="s">
        <v>2067</v>
      </c>
      <c r="B59" s="408" t="s">
        <v>2068</v>
      </c>
      <c r="C59" s="409">
        <v>45498.3</v>
      </c>
      <c r="D59" s="336">
        <f t="shared" si="0"/>
        <v>2.502043102845655E-5</v>
      </c>
      <c r="E59" s="335"/>
    </row>
    <row r="60" spans="1:5" x14ac:dyDescent="0.2">
      <c r="A60" s="407" t="s">
        <v>2069</v>
      </c>
      <c r="B60" s="408" t="s">
        <v>2070</v>
      </c>
      <c r="C60" s="409">
        <v>12995.43</v>
      </c>
      <c r="D60" s="336">
        <f t="shared" si="0"/>
        <v>7.1464485486300606E-6</v>
      </c>
      <c r="E60" s="335"/>
    </row>
    <row r="61" spans="1:5" x14ac:dyDescent="0.2">
      <c r="A61" s="407" t="s">
        <v>2071</v>
      </c>
      <c r="B61" s="408" t="s">
        <v>2072</v>
      </c>
      <c r="C61" s="409">
        <v>361399.66</v>
      </c>
      <c r="D61" s="336">
        <f t="shared" si="0"/>
        <v>1.9874094783184528E-4</v>
      </c>
      <c r="E61" s="335"/>
    </row>
    <row r="62" spans="1:5" x14ac:dyDescent="0.2">
      <c r="A62" s="407" t="s">
        <v>2073</v>
      </c>
      <c r="B62" s="408" t="s">
        <v>2074</v>
      </c>
      <c r="C62" s="409">
        <v>4781169.0199999996</v>
      </c>
      <c r="D62" s="336">
        <f t="shared" si="0"/>
        <v>2.6292610866846273E-3</v>
      </c>
      <c r="E62" s="335"/>
    </row>
    <row r="63" spans="1:5" x14ac:dyDescent="0.2">
      <c r="A63" s="407" t="s">
        <v>2075</v>
      </c>
      <c r="B63" s="408" t="s">
        <v>2076</v>
      </c>
      <c r="C63" s="409">
        <v>32115736.91</v>
      </c>
      <c r="D63" s="336">
        <f t="shared" si="0"/>
        <v>1.7661090200836321E-2</v>
      </c>
      <c r="E63" s="335"/>
    </row>
    <row r="64" spans="1:5" x14ac:dyDescent="0.2">
      <c r="A64" s="407" t="s">
        <v>2077</v>
      </c>
      <c r="B64" s="408" t="s">
        <v>2078</v>
      </c>
      <c r="C64" s="409">
        <v>50758.91</v>
      </c>
      <c r="D64" s="336">
        <f t="shared" si="0"/>
        <v>2.7913346360954883E-5</v>
      </c>
      <c r="E64" s="335"/>
    </row>
    <row r="65" spans="1:5" x14ac:dyDescent="0.2">
      <c r="A65" s="407" t="s">
        <v>2079</v>
      </c>
      <c r="B65" s="408" t="s">
        <v>2080</v>
      </c>
      <c r="C65" s="409">
        <v>140275498.97</v>
      </c>
      <c r="D65" s="336">
        <f t="shared" si="0"/>
        <v>7.7140320560575071E-2</v>
      </c>
      <c r="E65" s="335"/>
    </row>
    <row r="66" spans="1:5" x14ac:dyDescent="0.2">
      <c r="A66" s="407" t="s">
        <v>2081</v>
      </c>
      <c r="B66" s="408" t="s">
        <v>2082</v>
      </c>
      <c r="C66" s="409">
        <v>1967.44</v>
      </c>
      <c r="D66" s="336">
        <f t="shared" si="0"/>
        <v>1.0819348596019314E-6</v>
      </c>
      <c r="E66" s="335"/>
    </row>
    <row r="67" spans="1:5" x14ac:dyDescent="0.2">
      <c r="A67" s="407" t="s">
        <v>2083</v>
      </c>
      <c r="B67" s="408" t="s">
        <v>2084</v>
      </c>
      <c r="C67" s="409">
        <v>57322.559999999998</v>
      </c>
      <c r="D67" s="336">
        <f t="shared" si="0"/>
        <v>3.1522829619009111E-5</v>
      </c>
      <c r="E67" s="335"/>
    </row>
    <row r="68" spans="1:5" x14ac:dyDescent="0.2">
      <c r="A68" s="407" t="s">
        <v>2085</v>
      </c>
      <c r="B68" s="408" t="s">
        <v>2086</v>
      </c>
      <c r="C68" s="409">
        <v>2195356.35</v>
      </c>
      <c r="D68" s="336">
        <f t="shared" si="0"/>
        <v>1.2072706483112362E-3</v>
      </c>
      <c r="E68" s="335"/>
    </row>
    <row r="69" spans="1:5" x14ac:dyDescent="0.2">
      <c r="A69" s="407" t="s">
        <v>2087</v>
      </c>
      <c r="B69" s="408" t="s">
        <v>2088</v>
      </c>
      <c r="C69" s="409">
        <v>1061046.6399999999</v>
      </c>
      <c r="D69" s="336">
        <f t="shared" si="0"/>
        <v>5.8349090568429068E-4</v>
      </c>
      <c r="E69" s="335"/>
    </row>
    <row r="70" spans="1:5" x14ac:dyDescent="0.2">
      <c r="A70" s="407" t="s">
        <v>2089</v>
      </c>
      <c r="B70" s="408" t="s">
        <v>2090</v>
      </c>
      <c r="C70" s="409">
        <v>1543864.26</v>
      </c>
      <c r="D70" s="336">
        <f t="shared" si="0"/>
        <v>8.4900203380410054E-4</v>
      </c>
      <c r="E70" s="335"/>
    </row>
    <row r="71" spans="1:5" x14ac:dyDescent="0.2">
      <c r="A71" s="407" t="s">
        <v>2091</v>
      </c>
      <c r="B71" s="408" t="s">
        <v>2092</v>
      </c>
      <c r="C71" s="409">
        <v>1202529.1599999999</v>
      </c>
      <c r="D71" s="336">
        <f t="shared" si="0"/>
        <v>6.6129499140600394E-4</v>
      </c>
      <c r="E71" s="335"/>
    </row>
    <row r="72" spans="1:5" x14ac:dyDescent="0.2">
      <c r="A72" s="407" t="s">
        <v>2093</v>
      </c>
      <c r="B72" s="408" t="s">
        <v>2094</v>
      </c>
      <c r="C72" s="409">
        <v>85823.49</v>
      </c>
      <c r="D72" s="336">
        <f t="shared" si="0"/>
        <v>4.719606473574684E-5</v>
      </c>
      <c r="E72" s="335"/>
    </row>
    <row r="73" spans="1:5" x14ac:dyDescent="0.2">
      <c r="A73" s="407" t="s">
        <v>2095</v>
      </c>
      <c r="B73" s="408" t="s">
        <v>2096</v>
      </c>
      <c r="C73" s="409">
        <v>8154500.2999999998</v>
      </c>
      <c r="D73" s="336">
        <f t="shared" ref="D73:D136" si="1">C73/$C$147</f>
        <v>4.484323861060264E-3</v>
      </c>
      <c r="E73" s="335"/>
    </row>
    <row r="74" spans="1:5" x14ac:dyDescent="0.2">
      <c r="A74" s="407" t="s">
        <v>2097</v>
      </c>
      <c r="B74" s="408" t="s">
        <v>2098</v>
      </c>
      <c r="C74" s="409">
        <v>375398.3</v>
      </c>
      <c r="D74" s="336">
        <f t="shared" si="1"/>
        <v>2.0643908175360046E-4</v>
      </c>
      <c r="E74" s="335"/>
    </row>
    <row r="75" spans="1:5" x14ac:dyDescent="0.2">
      <c r="A75" s="407" t="s">
        <v>2099</v>
      </c>
      <c r="B75" s="408" t="s">
        <v>2100</v>
      </c>
      <c r="C75" s="409">
        <v>110200</v>
      </c>
      <c r="D75" s="336">
        <f t="shared" si="1"/>
        <v>6.060119827193349E-5</v>
      </c>
      <c r="E75" s="335"/>
    </row>
    <row r="76" spans="1:5" x14ac:dyDescent="0.2">
      <c r="A76" s="407" t="s">
        <v>2101</v>
      </c>
      <c r="B76" s="408" t="s">
        <v>2102</v>
      </c>
      <c r="C76" s="409">
        <v>301411.34999999998</v>
      </c>
      <c r="D76" s="336">
        <f t="shared" si="1"/>
        <v>1.6575216862759655E-4</v>
      </c>
      <c r="E76" s="335"/>
    </row>
    <row r="77" spans="1:5" x14ac:dyDescent="0.2">
      <c r="A77" s="407" t="s">
        <v>2103</v>
      </c>
      <c r="B77" s="408" t="s">
        <v>2104</v>
      </c>
      <c r="C77" s="409">
        <v>1186653.54</v>
      </c>
      <c r="D77" s="336">
        <f t="shared" si="1"/>
        <v>6.5256466839956227E-4</v>
      </c>
      <c r="E77" s="335"/>
    </row>
    <row r="78" spans="1:5" x14ac:dyDescent="0.2">
      <c r="A78" s="407" t="s">
        <v>2105</v>
      </c>
      <c r="B78" s="408" t="s">
        <v>2106</v>
      </c>
      <c r="C78" s="409">
        <v>233592</v>
      </c>
      <c r="D78" s="336">
        <f t="shared" si="1"/>
        <v>1.2845694289235471E-4</v>
      </c>
      <c r="E78" s="335"/>
    </row>
    <row r="79" spans="1:5" x14ac:dyDescent="0.2">
      <c r="A79" s="407" t="s">
        <v>2107</v>
      </c>
      <c r="B79" s="408" t="s">
        <v>2108</v>
      </c>
      <c r="C79" s="409">
        <v>5151309.5599999996</v>
      </c>
      <c r="D79" s="336">
        <f t="shared" si="1"/>
        <v>2.8328088203780984E-3</v>
      </c>
      <c r="E79" s="335"/>
    </row>
    <row r="80" spans="1:5" x14ac:dyDescent="0.2">
      <c r="A80" s="407" t="s">
        <v>2109</v>
      </c>
      <c r="B80" s="408" t="s">
        <v>2110</v>
      </c>
      <c r="C80" s="409">
        <v>1266786.8899999999</v>
      </c>
      <c r="D80" s="336">
        <f t="shared" si="1"/>
        <v>6.966316106095825E-4</v>
      </c>
      <c r="E80" s="335"/>
    </row>
    <row r="81" spans="1:5" x14ac:dyDescent="0.2">
      <c r="A81" s="407" t="s">
        <v>2111</v>
      </c>
      <c r="B81" s="408" t="s">
        <v>2112</v>
      </c>
      <c r="C81" s="409">
        <v>9526</v>
      </c>
      <c r="D81" s="336">
        <f t="shared" si="1"/>
        <v>5.2385391537063382E-6</v>
      </c>
      <c r="E81" s="335"/>
    </row>
    <row r="82" spans="1:5" x14ac:dyDescent="0.2">
      <c r="A82" s="407" t="s">
        <v>2113</v>
      </c>
      <c r="B82" s="408" t="s">
        <v>2114</v>
      </c>
      <c r="C82" s="409">
        <v>11284681.99</v>
      </c>
      <c r="D82" s="336">
        <f t="shared" si="1"/>
        <v>6.2056737814129492E-3</v>
      </c>
      <c r="E82" s="335"/>
    </row>
    <row r="83" spans="1:5" x14ac:dyDescent="0.2">
      <c r="A83" s="407" t="s">
        <v>2115</v>
      </c>
      <c r="B83" s="408" t="s">
        <v>2116</v>
      </c>
      <c r="C83" s="409">
        <v>3881312.37</v>
      </c>
      <c r="D83" s="336">
        <f t="shared" si="1"/>
        <v>2.1344118011767522E-3</v>
      </c>
      <c r="E83" s="335"/>
    </row>
    <row r="84" spans="1:5" x14ac:dyDescent="0.2">
      <c r="A84" s="407" t="s">
        <v>2117</v>
      </c>
      <c r="B84" s="408" t="s">
        <v>2118</v>
      </c>
      <c r="C84" s="409">
        <v>1952924.7</v>
      </c>
      <c r="D84" s="336">
        <f t="shared" si="1"/>
        <v>1.0739526039460637E-3</v>
      </c>
      <c r="E84" s="335"/>
    </row>
    <row r="85" spans="1:5" x14ac:dyDescent="0.2">
      <c r="A85" s="407" t="s">
        <v>2119</v>
      </c>
      <c r="B85" s="408" t="s">
        <v>2120</v>
      </c>
      <c r="C85" s="409">
        <v>4718390.46</v>
      </c>
      <c r="D85" s="336">
        <f t="shared" si="1"/>
        <v>2.5947378928390151E-3</v>
      </c>
      <c r="E85" s="335"/>
    </row>
    <row r="86" spans="1:5" x14ac:dyDescent="0.2">
      <c r="A86" s="407" t="s">
        <v>2121</v>
      </c>
      <c r="B86" s="408" t="s">
        <v>2122</v>
      </c>
      <c r="C86" s="409">
        <v>1174035.56</v>
      </c>
      <c r="D86" s="336">
        <f t="shared" si="1"/>
        <v>6.4562578720381552E-4</v>
      </c>
      <c r="E86" s="335"/>
    </row>
    <row r="87" spans="1:5" x14ac:dyDescent="0.2">
      <c r="A87" s="407" t="s">
        <v>2123</v>
      </c>
      <c r="B87" s="408" t="s">
        <v>2124</v>
      </c>
      <c r="C87" s="409">
        <v>1532360</v>
      </c>
      <c r="D87" s="336">
        <f t="shared" si="1"/>
        <v>8.4267560965499097E-4</v>
      </c>
      <c r="E87" s="335"/>
    </row>
    <row r="88" spans="1:5" x14ac:dyDescent="0.2">
      <c r="A88" s="407" t="s">
        <v>2125</v>
      </c>
      <c r="B88" s="408" t="s">
        <v>2126</v>
      </c>
      <c r="C88" s="409">
        <v>16872992.329999998</v>
      </c>
      <c r="D88" s="336">
        <f t="shared" si="1"/>
        <v>9.2787981273243468E-3</v>
      </c>
      <c r="E88" s="335"/>
    </row>
    <row r="89" spans="1:5" x14ac:dyDescent="0.2">
      <c r="A89" s="407" t="s">
        <v>2127</v>
      </c>
      <c r="B89" s="408" t="s">
        <v>2128</v>
      </c>
      <c r="C89" s="409">
        <v>60888.65</v>
      </c>
      <c r="D89" s="336">
        <f t="shared" si="1"/>
        <v>3.3483894293651208E-5</v>
      </c>
      <c r="E89" s="335"/>
    </row>
    <row r="90" spans="1:5" x14ac:dyDescent="0.2">
      <c r="A90" s="407" t="s">
        <v>2129</v>
      </c>
      <c r="B90" s="408" t="s">
        <v>2130</v>
      </c>
      <c r="C90" s="409">
        <v>2084821.07</v>
      </c>
      <c r="D90" s="336">
        <f t="shared" si="1"/>
        <v>1.1464850728182807E-3</v>
      </c>
      <c r="E90" s="335"/>
    </row>
    <row r="91" spans="1:5" x14ac:dyDescent="0.2">
      <c r="A91" s="407" t="s">
        <v>2131</v>
      </c>
      <c r="B91" s="408" t="s">
        <v>2132</v>
      </c>
      <c r="C91" s="409">
        <v>85343.98</v>
      </c>
      <c r="D91" s="336">
        <f t="shared" si="1"/>
        <v>4.6932372534445794E-5</v>
      </c>
      <c r="E91" s="335"/>
    </row>
    <row r="92" spans="1:5" x14ac:dyDescent="0.2">
      <c r="A92" s="407" t="s">
        <v>2133</v>
      </c>
      <c r="B92" s="408" t="s">
        <v>2134</v>
      </c>
      <c r="C92" s="409">
        <v>493518.66</v>
      </c>
      <c r="D92" s="336">
        <f t="shared" si="1"/>
        <v>2.7139584542249483E-4</v>
      </c>
      <c r="E92" s="335"/>
    </row>
    <row r="93" spans="1:5" x14ac:dyDescent="0.2">
      <c r="A93" s="407" t="s">
        <v>2135</v>
      </c>
      <c r="B93" s="408" t="s">
        <v>2136</v>
      </c>
      <c r="C93" s="409">
        <v>10531993.02</v>
      </c>
      <c r="D93" s="336">
        <f t="shared" si="1"/>
        <v>5.7917549655502687E-3</v>
      </c>
      <c r="E93" s="335"/>
    </row>
    <row r="94" spans="1:5" x14ac:dyDescent="0.2">
      <c r="A94" s="407" t="s">
        <v>2137</v>
      </c>
      <c r="B94" s="408" t="s">
        <v>2138</v>
      </c>
      <c r="C94" s="409">
        <v>599803.94999999995</v>
      </c>
      <c r="D94" s="336">
        <f t="shared" si="1"/>
        <v>3.2984426586423664E-4</v>
      </c>
      <c r="E94" s="335"/>
    </row>
    <row r="95" spans="1:5" x14ac:dyDescent="0.2">
      <c r="A95" s="407" t="s">
        <v>2139</v>
      </c>
      <c r="B95" s="408" t="s">
        <v>2140</v>
      </c>
      <c r="C95" s="409">
        <v>107320375.98999999</v>
      </c>
      <c r="D95" s="336">
        <f t="shared" si="1"/>
        <v>5.9017635063415973E-2</v>
      </c>
      <c r="E95" s="335"/>
    </row>
    <row r="96" spans="1:5" x14ac:dyDescent="0.2">
      <c r="A96" s="407" t="s">
        <v>2141</v>
      </c>
      <c r="B96" s="408" t="s">
        <v>2142</v>
      </c>
      <c r="C96" s="409">
        <v>7912884.8200000003</v>
      </c>
      <c r="D96" s="336">
        <f t="shared" si="1"/>
        <v>4.3514546450071937E-3</v>
      </c>
      <c r="E96" s="335"/>
    </row>
    <row r="97" spans="1:5" x14ac:dyDescent="0.2">
      <c r="A97" s="407" t="s">
        <v>2143</v>
      </c>
      <c r="B97" s="408" t="s">
        <v>2144</v>
      </c>
      <c r="C97" s="409">
        <v>32251263.289999999</v>
      </c>
      <c r="D97" s="336">
        <f t="shared" si="1"/>
        <v>1.773561888527786E-2</v>
      </c>
      <c r="E97" s="335"/>
    </row>
    <row r="98" spans="1:5" x14ac:dyDescent="0.2">
      <c r="A98" s="407" t="s">
        <v>2145</v>
      </c>
      <c r="B98" s="408" t="s">
        <v>2146</v>
      </c>
      <c r="C98" s="409">
        <v>1559875.76</v>
      </c>
      <c r="D98" s="336">
        <f t="shared" si="1"/>
        <v>8.5780707995774001E-4</v>
      </c>
      <c r="E98" s="335"/>
    </row>
    <row r="99" spans="1:5" x14ac:dyDescent="0.2">
      <c r="A99" s="407" t="s">
        <v>2147</v>
      </c>
      <c r="B99" s="408" t="s">
        <v>2148</v>
      </c>
      <c r="C99" s="409">
        <v>1687.8</v>
      </c>
      <c r="D99" s="336">
        <f t="shared" si="1"/>
        <v>9.2815519458592875E-7</v>
      </c>
      <c r="E99" s="335"/>
    </row>
    <row r="100" spans="1:5" x14ac:dyDescent="0.2">
      <c r="A100" s="407" t="s">
        <v>2149</v>
      </c>
      <c r="B100" s="408" t="s">
        <v>2150</v>
      </c>
      <c r="C100" s="409">
        <v>7632698.5999999996</v>
      </c>
      <c r="D100" s="336">
        <f t="shared" si="1"/>
        <v>4.1973746026180503E-3</v>
      </c>
      <c r="E100" s="335"/>
    </row>
    <row r="101" spans="1:5" x14ac:dyDescent="0.2">
      <c r="A101" s="407" t="s">
        <v>2151</v>
      </c>
      <c r="B101" s="408" t="s">
        <v>2152</v>
      </c>
      <c r="C101" s="409">
        <v>206850.8</v>
      </c>
      <c r="D101" s="336">
        <f t="shared" si="1"/>
        <v>1.137514187251185E-4</v>
      </c>
      <c r="E101" s="335"/>
    </row>
    <row r="102" spans="1:5" x14ac:dyDescent="0.2">
      <c r="A102" s="407" t="s">
        <v>2153</v>
      </c>
      <c r="B102" s="408" t="s">
        <v>2154</v>
      </c>
      <c r="C102" s="409">
        <v>69909</v>
      </c>
      <c r="D102" s="336">
        <f t="shared" si="1"/>
        <v>3.8444366333871129E-5</v>
      </c>
      <c r="E102" s="335"/>
    </row>
    <row r="103" spans="1:5" x14ac:dyDescent="0.2">
      <c r="A103" s="407" t="s">
        <v>2155</v>
      </c>
      <c r="B103" s="408" t="s">
        <v>2156</v>
      </c>
      <c r="C103" s="409">
        <v>321820.25</v>
      </c>
      <c r="D103" s="336">
        <f t="shared" si="1"/>
        <v>1.7697543355874051E-4</v>
      </c>
      <c r="E103" s="335"/>
    </row>
    <row r="104" spans="1:5" x14ac:dyDescent="0.2">
      <c r="A104" s="407" t="s">
        <v>2157</v>
      </c>
      <c r="B104" s="408" t="s">
        <v>2158</v>
      </c>
      <c r="C104" s="409">
        <v>278145.90000000002</v>
      </c>
      <c r="D104" s="336">
        <f t="shared" si="1"/>
        <v>1.529580293505026E-4</v>
      </c>
      <c r="E104" s="335"/>
    </row>
    <row r="105" spans="1:5" x14ac:dyDescent="0.2">
      <c r="A105" s="407" t="s">
        <v>2159</v>
      </c>
      <c r="B105" s="408" t="s">
        <v>2160</v>
      </c>
      <c r="C105" s="409">
        <v>1235.3900000000001</v>
      </c>
      <c r="D105" s="336">
        <f t="shared" si="1"/>
        <v>6.7936582879459095E-7</v>
      </c>
      <c r="E105" s="335"/>
    </row>
    <row r="106" spans="1:5" x14ac:dyDescent="0.2">
      <c r="A106" s="407" t="s">
        <v>2161</v>
      </c>
      <c r="B106" s="408" t="s">
        <v>2162</v>
      </c>
      <c r="C106" s="409">
        <v>1761</v>
      </c>
      <c r="D106" s="336">
        <f t="shared" si="1"/>
        <v>9.6840934806601536E-7</v>
      </c>
      <c r="E106" s="335"/>
    </row>
    <row r="107" spans="1:5" x14ac:dyDescent="0.2">
      <c r="A107" s="407" t="s">
        <v>2163</v>
      </c>
      <c r="B107" s="408" t="s">
        <v>2164</v>
      </c>
      <c r="C107" s="409">
        <v>1627479.64</v>
      </c>
      <c r="D107" s="336">
        <f t="shared" si="1"/>
        <v>8.9498381440267639E-4</v>
      </c>
      <c r="E107" s="335"/>
    </row>
    <row r="108" spans="1:5" x14ac:dyDescent="0.2">
      <c r="A108" s="407" t="s">
        <v>2165</v>
      </c>
      <c r="B108" s="408" t="s">
        <v>2166</v>
      </c>
      <c r="C108" s="409">
        <v>138540.74</v>
      </c>
      <c r="D108" s="336">
        <f t="shared" si="1"/>
        <v>7.6186341683125104E-5</v>
      </c>
      <c r="E108" s="335"/>
    </row>
    <row r="109" spans="1:5" x14ac:dyDescent="0.2">
      <c r="A109" s="407" t="s">
        <v>2167</v>
      </c>
      <c r="B109" s="408" t="s">
        <v>2168</v>
      </c>
      <c r="C109" s="409">
        <v>2754634</v>
      </c>
      <c r="D109" s="336">
        <f t="shared" si="1"/>
        <v>1.5148286860309369E-3</v>
      </c>
      <c r="E109" s="335"/>
    </row>
    <row r="110" spans="1:5" x14ac:dyDescent="0.2">
      <c r="A110" s="407" t="s">
        <v>2169</v>
      </c>
      <c r="B110" s="408" t="s">
        <v>2170</v>
      </c>
      <c r="C110" s="409">
        <v>15893.18</v>
      </c>
      <c r="D110" s="336">
        <f t="shared" si="1"/>
        <v>8.739979603915862E-6</v>
      </c>
      <c r="E110" s="335"/>
    </row>
    <row r="111" spans="1:5" x14ac:dyDescent="0.2">
      <c r="A111" s="407" t="s">
        <v>2171</v>
      </c>
      <c r="B111" s="408" t="s">
        <v>2172</v>
      </c>
      <c r="C111" s="409">
        <v>1512304.88</v>
      </c>
      <c r="D111" s="336">
        <f t="shared" si="1"/>
        <v>8.316468954672648E-4</v>
      </c>
      <c r="E111" s="335"/>
    </row>
    <row r="112" spans="1:5" x14ac:dyDescent="0.2">
      <c r="A112" s="407" t="s">
        <v>2174</v>
      </c>
      <c r="B112" s="408" t="s">
        <v>2175</v>
      </c>
      <c r="C112" s="409">
        <v>611996.62</v>
      </c>
      <c r="D112" s="336">
        <f t="shared" si="1"/>
        <v>3.3654926052970182E-4</v>
      </c>
      <c r="E112" s="335"/>
    </row>
    <row r="113" spans="1:5" x14ac:dyDescent="0.2">
      <c r="A113" s="407" t="s">
        <v>2176</v>
      </c>
      <c r="B113" s="408" t="s">
        <v>2177</v>
      </c>
      <c r="C113" s="409">
        <v>56936.22</v>
      </c>
      <c r="D113" s="336">
        <f t="shared" si="1"/>
        <v>3.1310373476174456E-5</v>
      </c>
      <c r="E113" s="335"/>
    </row>
    <row r="114" spans="1:5" x14ac:dyDescent="0.2">
      <c r="A114" s="407" t="s">
        <v>2178</v>
      </c>
      <c r="B114" s="408" t="s">
        <v>2179</v>
      </c>
      <c r="C114" s="409">
        <v>5176</v>
      </c>
      <c r="D114" s="336">
        <f t="shared" si="1"/>
        <v>2.8463865903405422E-6</v>
      </c>
      <c r="E114" s="335"/>
    </row>
    <row r="115" spans="1:5" x14ac:dyDescent="0.2">
      <c r="A115" s="407" t="s">
        <v>2180</v>
      </c>
      <c r="B115" s="408" t="s">
        <v>2181</v>
      </c>
      <c r="C115" s="409">
        <v>16438.580000000002</v>
      </c>
      <c r="D115" s="336">
        <f t="shared" si="1"/>
        <v>9.0399060425502777E-6</v>
      </c>
      <c r="E115" s="335"/>
    </row>
    <row r="116" spans="1:5" x14ac:dyDescent="0.2">
      <c r="A116" s="407" t="s">
        <v>2182</v>
      </c>
      <c r="B116" s="408" t="s">
        <v>2183</v>
      </c>
      <c r="C116" s="409">
        <v>9643755.6999999993</v>
      </c>
      <c r="D116" s="336">
        <f t="shared" si="1"/>
        <v>5.3032953835008053E-3</v>
      </c>
      <c r="E116" s="335"/>
    </row>
    <row r="117" spans="1:5" x14ac:dyDescent="0.2">
      <c r="A117" s="407" t="s">
        <v>2184</v>
      </c>
      <c r="B117" s="408" t="s">
        <v>2173</v>
      </c>
      <c r="C117" s="409">
        <v>4196096.45</v>
      </c>
      <c r="D117" s="336">
        <f t="shared" si="1"/>
        <v>2.3075179032178428E-3</v>
      </c>
      <c r="E117" s="335"/>
    </row>
    <row r="118" spans="1:5" x14ac:dyDescent="0.2">
      <c r="A118" s="407" t="s">
        <v>2185</v>
      </c>
      <c r="B118" s="408" t="s">
        <v>2186</v>
      </c>
      <c r="C118" s="409">
        <v>2903156.67</v>
      </c>
      <c r="D118" s="336">
        <f t="shared" si="1"/>
        <v>1.5965042919524155E-3</v>
      </c>
      <c r="E118" s="335"/>
    </row>
    <row r="119" spans="1:5" ht="20.399999999999999" x14ac:dyDescent="0.2">
      <c r="A119" s="407" t="s">
        <v>2187</v>
      </c>
      <c r="B119" s="408" t="s">
        <v>2188</v>
      </c>
      <c r="C119" s="409">
        <v>321726621.5</v>
      </c>
      <c r="D119" s="336">
        <f t="shared" si="1"/>
        <v>0.17692394536189474</v>
      </c>
      <c r="E119" s="335" t="s">
        <v>2243</v>
      </c>
    </row>
    <row r="120" spans="1:5" x14ac:dyDescent="0.2">
      <c r="A120" s="407" t="s">
        <v>2189</v>
      </c>
      <c r="B120" s="408" t="s">
        <v>2190</v>
      </c>
      <c r="C120" s="409">
        <v>13041132.09</v>
      </c>
      <c r="D120" s="336">
        <f t="shared" si="1"/>
        <v>7.1715810478817097E-3</v>
      </c>
      <c r="E120" s="335"/>
    </row>
    <row r="121" spans="1:5" x14ac:dyDescent="0.2">
      <c r="A121" s="407" t="s">
        <v>2191</v>
      </c>
      <c r="B121" s="408" t="s">
        <v>2192</v>
      </c>
      <c r="C121" s="409">
        <v>999388.39</v>
      </c>
      <c r="D121" s="336">
        <f t="shared" si="1"/>
        <v>5.495837928589691E-4</v>
      </c>
      <c r="E121" s="335"/>
    </row>
    <row r="122" spans="1:5" x14ac:dyDescent="0.2">
      <c r="A122" s="407" t="s">
        <v>2193</v>
      </c>
      <c r="B122" s="408" t="s">
        <v>2194</v>
      </c>
      <c r="C122" s="409">
        <v>24063881.93</v>
      </c>
      <c r="D122" s="336">
        <f t="shared" si="1"/>
        <v>1.3233213067443989E-2</v>
      </c>
      <c r="E122" s="335"/>
    </row>
    <row r="123" spans="1:5" x14ac:dyDescent="0.2">
      <c r="A123" s="407" t="s">
        <v>2196</v>
      </c>
      <c r="B123" s="408" t="s">
        <v>2195</v>
      </c>
      <c r="C123" s="409">
        <v>8454596.7200000007</v>
      </c>
      <c r="D123" s="336">
        <f t="shared" si="1"/>
        <v>4.6493529232119659E-3</v>
      </c>
      <c r="E123" s="335"/>
    </row>
    <row r="124" spans="1:5" x14ac:dyDescent="0.2">
      <c r="A124" s="407" t="s">
        <v>2197</v>
      </c>
      <c r="B124" s="408" t="s">
        <v>2198</v>
      </c>
      <c r="C124" s="409">
        <v>2141714.5499999998</v>
      </c>
      <c r="D124" s="336">
        <f t="shared" si="1"/>
        <v>1.1777719427081199E-3</v>
      </c>
      <c r="E124" s="335"/>
    </row>
    <row r="125" spans="1:5" x14ac:dyDescent="0.2">
      <c r="A125" s="407" t="s">
        <v>2199</v>
      </c>
      <c r="B125" s="408" t="s">
        <v>2200</v>
      </c>
      <c r="C125" s="409">
        <v>2069727.73</v>
      </c>
      <c r="D125" s="336">
        <f t="shared" si="1"/>
        <v>1.1381849413307516E-3</v>
      </c>
      <c r="E125" s="335"/>
    </row>
    <row r="126" spans="1:5" x14ac:dyDescent="0.2">
      <c r="A126" s="407" t="s">
        <v>2201</v>
      </c>
      <c r="B126" s="408" t="s">
        <v>2202</v>
      </c>
      <c r="C126" s="409">
        <v>1000000</v>
      </c>
      <c r="D126" s="336">
        <f t="shared" si="1"/>
        <v>5.4992012950937834E-4</v>
      </c>
      <c r="E126" s="335"/>
    </row>
    <row r="127" spans="1:5" x14ac:dyDescent="0.2">
      <c r="A127" s="407" t="s">
        <v>2203</v>
      </c>
      <c r="B127" s="408" t="s">
        <v>2204</v>
      </c>
      <c r="C127" s="409">
        <v>3200144.01</v>
      </c>
      <c r="D127" s="336">
        <f t="shared" si="1"/>
        <v>1.7598236084278612E-3</v>
      </c>
      <c r="E127" s="335"/>
    </row>
    <row r="128" spans="1:5" x14ac:dyDescent="0.2">
      <c r="A128" s="407" t="s">
        <v>2206</v>
      </c>
      <c r="B128" s="408" t="s">
        <v>2205</v>
      </c>
      <c r="C128" s="409">
        <v>378055.6</v>
      </c>
      <c r="D128" s="336">
        <f t="shared" si="1"/>
        <v>2.0790038451374573E-4</v>
      </c>
      <c r="E128" s="335"/>
    </row>
    <row r="129" spans="1:5" x14ac:dyDescent="0.2">
      <c r="A129" s="407" t="s">
        <v>2207</v>
      </c>
      <c r="B129" s="408" t="s">
        <v>2208</v>
      </c>
      <c r="C129" s="409">
        <v>48840965.520000003</v>
      </c>
      <c r="D129" s="336">
        <f t="shared" si="1"/>
        <v>2.6858630084121482E-2</v>
      </c>
      <c r="E129" s="335"/>
    </row>
    <row r="130" spans="1:5" x14ac:dyDescent="0.2">
      <c r="A130" s="407" t="s">
        <v>2209</v>
      </c>
      <c r="B130" s="408" t="s">
        <v>2210</v>
      </c>
      <c r="C130" s="409">
        <v>3408016.47</v>
      </c>
      <c r="D130" s="336">
        <f t="shared" si="1"/>
        <v>1.8741368585524945E-3</v>
      </c>
      <c r="E130" s="335"/>
    </row>
    <row r="131" spans="1:5" x14ac:dyDescent="0.2">
      <c r="A131" s="407" t="s">
        <v>2211</v>
      </c>
      <c r="B131" s="408" t="s">
        <v>2212</v>
      </c>
      <c r="C131" s="409">
        <v>33014.01</v>
      </c>
      <c r="D131" s="336">
        <f t="shared" si="1"/>
        <v>1.8155068654823913E-5</v>
      </c>
      <c r="E131" s="335"/>
    </row>
    <row r="132" spans="1:5" x14ac:dyDescent="0.2">
      <c r="A132" s="407" t="s">
        <v>2213</v>
      </c>
      <c r="B132" s="408" t="s">
        <v>2214</v>
      </c>
      <c r="C132" s="409">
        <v>48384.19</v>
      </c>
      <c r="D132" s="336">
        <f t="shared" si="1"/>
        <v>2.6607440031006371E-5</v>
      </c>
      <c r="E132" s="335"/>
    </row>
    <row r="133" spans="1:5" x14ac:dyDescent="0.2">
      <c r="A133" s="407" t="s">
        <v>2215</v>
      </c>
      <c r="B133" s="408" t="s">
        <v>2216</v>
      </c>
      <c r="C133" s="409">
        <v>14968456.51</v>
      </c>
      <c r="D133" s="336">
        <f t="shared" si="1"/>
        <v>8.2314555425346964E-3</v>
      </c>
      <c r="E133" s="335"/>
    </row>
    <row r="134" spans="1:5" x14ac:dyDescent="0.2">
      <c r="A134" s="407" t="s">
        <v>2217</v>
      </c>
      <c r="B134" s="408" t="s">
        <v>1007</v>
      </c>
      <c r="C134" s="409">
        <v>1830657.75</v>
      </c>
      <c r="D134" s="336">
        <f t="shared" si="1"/>
        <v>1.0067155469673471E-3</v>
      </c>
      <c r="E134" s="335"/>
    </row>
    <row r="135" spans="1:5" x14ac:dyDescent="0.2">
      <c r="A135" s="407" t="s">
        <v>2218</v>
      </c>
      <c r="B135" s="408" t="s">
        <v>2219</v>
      </c>
      <c r="C135" s="409">
        <v>2325612.83</v>
      </c>
      <c r="D135" s="336">
        <f t="shared" si="1"/>
        <v>1.278901308662272E-3</v>
      </c>
      <c r="E135" s="335"/>
    </row>
    <row r="136" spans="1:5" x14ac:dyDescent="0.2">
      <c r="A136" s="407" t="s">
        <v>2220</v>
      </c>
      <c r="B136" s="408" t="s">
        <v>2221</v>
      </c>
      <c r="C136" s="409">
        <v>31009.13</v>
      </c>
      <c r="D136" s="336">
        <f t="shared" si="1"/>
        <v>1.7052544785573148E-5</v>
      </c>
      <c r="E136" s="335"/>
    </row>
    <row r="137" spans="1:5" x14ac:dyDescent="0.2">
      <c r="A137" s="407" t="s">
        <v>2222</v>
      </c>
      <c r="B137" s="408" t="s">
        <v>2223</v>
      </c>
      <c r="C137" s="409">
        <v>2165468.44</v>
      </c>
      <c r="D137" s="336">
        <f t="shared" ref="D137:D146" si="2">C137/$C$147</f>
        <v>1.1908346849732715E-3</v>
      </c>
      <c r="E137" s="335"/>
    </row>
    <row r="138" spans="1:5" x14ac:dyDescent="0.2">
      <c r="A138" s="407" t="s">
        <v>2224</v>
      </c>
      <c r="B138" s="408" t="s">
        <v>2225</v>
      </c>
      <c r="C138" s="409">
        <v>37435955.960000001</v>
      </c>
      <c r="D138" s="336">
        <f t="shared" si="2"/>
        <v>2.0586785749830583E-2</v>
      </c>
      <c r="E138" s="335"/>
    </row>
    <row r="139" spans="1:5" x14ac:dyDescent="0.2">
      <c r="A139" s="407" t="s">
        <v>2226</v>
      </c>
      <c r="B139" s="408" t="s">
        <v>2227</v>
      </c>
      <c r="C139" s="408">
        <v>0.98</v>
      </c>
      <c r="D139" s="336">
        <f t="shared" si="2"/>
        <v>5.3892172691919072E-10</v>
      </c>
      <c r="E139" s="335"/>
    </row>
    <row r="140" spans="1:5" x14ac:dyDescent="0.2">
      <c r="A140" s="407" t="s">
        <v>2228</v>
      </c>
      <c r="B140" s="408" t="s">
        <v>2229</v>
      </c>
      <c r="C140" s="409">
        <v>441347.89</v>
      </c>
      <c r="D140" s="336">
        <f t="shared" si="2"/>
        <v>2.4270608882749089E-4</v>
      </c>
      <c r="E140" s="335"/>
    </row>
    <row r="141" spans="1:5" x14ac:dyDescent="0.2">
      <c r="A141" s="407" t="s">
        <v>2230</v>
      </c>
      <c r="B141" s="408" t="s">
        <v>2231</v>
      </c>
      <c r="C141" s="409">
        <v>9271.0300000000007</v>
      </c>
      <c r="D141" s="336">
        <f t="shared" si="2"/>
        <v>5.0983260182853325E-6</v>
      </c>
      <c r="E141" s="335"/>
    </row>
    <row r="142" spans="1:5" x14ac:dyDescent="0.2">
      <c r="A142" s="407" t="s">
        <v>2232</v>
      </c>
      <c r="B142" s="408" t="s">
        <v>2233</v>
      </c>
      <c r="C142" s="409">
        <v>258203.94</v>
      </c>
      <c r="D142" s="336">
        <f t="shared" si="2"/>
        <v>1.4199154412463175E-4</v>
      </c>
      <c r="E142" s="335"/>
    </row>
    <row r="143" spans="1:5" x14ac:dyDescent="0.2">
      <c r="A143" s="407" t="s">
        <v>2234</v>
      </c>
      <c r="B143" s="408" t="s">
        <v>2235</v>
      </c>
      <c r="C143" s="409">
        <v>7583273.2000000002</v>
      </c>
      <c r="D143" s="336">
        <f t="shared" si="2"/>
        <v>4.1701945802489976E-3</v>
      </c>
      <c r="E143" s="335"/>
    </row>
    <row r="144" spans="1:5" x14ac:dyDescent="0.2">
      <c r="A144" s="407" t="s">
        <v>2236</v>
      </c>
      <c r="B144" s="408" t="s">
        <v>2237</v>
      </c>
      <c r="C144" s="409">
        <v>294778.58</v>
      </c>
      <c r="D144" s="336">
        <f t="shared" si="2"/>
        <v>1.6210467489019065E-4</v>
      </c>
      <c r="E144" s="335"/>
    </row>
    <row r="145" spans="1:5" x14ac:dyDescent="0.2">
      <c r="A145" s="407" t="s">
        <v>2238</v>
      </c>
      <c r="B145" s="408" t="s">
        <v>2239</v>
      </c>
      <c r="C145" s="409">
        <v>63824.43</v>
      </c>
      <c r="D145" s="336">
        <f t="shared" si="2"/>
        <v>3.5098338811462252E-5</v>
      </c>
      <c r="E145" s="335"/>
    </row>
    <row r="146" spans="1:5" x14ac:dyDescent="0.2">
      <c r="A146" s="407" t="s">
        <v>2240</v>
      </c>
      <c r="B146" s="408" t="s">
        <v>2241</v>
      </c>
      <c r="C146" s="409">
        <v>532629.29</v>
      </c>
      <c r="D146" s="336">
        <f t="shared" si="2"/>
        <v>2.9290356813728826E-4</v>
      </c>
      <c r="E146" s="335"/>
    </row>
    <row r="147" spans="1:5" x14ac:dyDescent="0.2">
      <c r="A147" s="247"/>
      <c r="B147" s="247" t="s">
        <v>358</v>
      </c>
      <c r="C147" s="246">
        <f>SUM(C8:C146)</f>
        <v>1818445891.2099998</v>
      </c>
      <c r="D147" s="431">
        <f>SUM(D8:D146)</f>
        <v>0.99999999999999989</v>
      </c>
      <c r="E147" s="302"/>
    </row>
    <row r="148" spans="1:5" x14ac:dyDescent="0.2">
      <c r="A148" s="334"/>
      <c r="B148" s="334"/>
      <c r="C148" s="333"/>
      <c r="D148" s="332"/>
      <c r="E148" s="33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1" fitToHeight="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2" spans="1:5" ht="15" customHeight="1" x14ac:dyDescent="0.2">
      <c r="A2" s="471" t="s">
        <v>142</v>
      </c>
      <c r="B2" s="472"/>
      <c r="C2" s="122"/>
      <c r="D2" s="123"/>
      <c r="E2" s="123"/>
    </row>
    <row r="3" spans="1:5" ht="10.8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233</v>
      </c>
      <c r="B4" s="94"/>
      <c r="C4" s="124"/>
      <c r="D4" s="125"/>
      <c r="E4" s="126"/>
    </row>
    <row r="5" spans="1:5" ht="14.1" customHeight="1" x14ac:dyDescent="0.2">
      <c r="A5" s="139" t="s">
        <v>143</v>
      </c>
      <c r="B5" s="12"/>
      <c r="C5" s="22"/>
      <c r="D5" s="35"/>
      <c r="E5" s="127"/>
    </row>
    <row r="6" spans="1:5" ht="14.1" customHeight="1" x14ac:dyDescent="0.2">
      <c r="A6" s="139" t="s">
        <v>172</v>
      </c>
      <c r="B6" s="105"/>
      <c r="C6" s="105"/>
      <c r="D6" s="105"/>
      <c r="E6" s="106"/>
    </row>
    <row r="7" spans="1:5" ht="14.1" customHeight="1" x14ac:dyDescent="0.2">
      <c r="A7" s="156" t="s">
        <v>205</v>
      </c>
      <c r="B7" s="12"/>
      <c r="C7" s="22"/>
      <c r="D7" s="35"/>
      <c r="E7" s="127"/>
    </row>
    <row r="8" spans="1:5" ht="14.1" customHeight="1" thickBot="1" x14ac:dyDescent="0.25">
      <c r="A8" s="151" t="s">
        <v>206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zoomScaleSheetLayoutView="100" workbookViewId="0">
      <selection activeCell="C11" sqref="C11"/>
    </sheetView>
  </sheetViews>
  <sheetFormatPr baseColWidth="10" defaultColWidth="11.44140625" defaultRowHeight="10.199999999999999" x14ac:dyDescent="0.2"/>
  <cols>
    <col min="1" max="1" width="21.5546875" style="89" customWidth="1"/>
    <col min="2" max="2" width="50.6640625" style="89" customWidth="1"/>
    <col min="3" max="5" width="17.6640625" style="7" customWidth="1"/>
    <col min="6" max="7" width="17.6640625" style="89" customWidth="1"/>
    <col min="8" max="16384" width="11.441406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45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4" t="s">
        <v>366</v>
      </c>
      <c r="B5" s="214"/>
      <c r="C5" s="13"/>
      <c r="D5" s="13"/>
      <c r="E5" s="13"/>
      <c r="G5" s="406" t="s">
        <v>365</v>
      </c>
    </row>
    <row r="6" spans="1:7" s="24" customFormat="1" x14ac:dyDescent="0.2">
      <c r="A6" s="272"/>
      <c r="B6" s="272"/>
      <c r="C6" s="23"/>
      <c r="D6" s="323"/>
      <c r="E6" s="323"/>
    </row>
    <row r="7" spans="1:7" ht="15" customHeight="1" x14ac:dyDescent="0.2">
      <c r="A7" s="225" t="s">
        <v>45</v>
      </c>
      <c r="B7" s="224" t="s">
        <v>46</v>
      </c>
      <c r="C7" s="283" t="s">
        <v>47</v>
      </c>
      <c r="D7" s="283" t="s">
        <v>48</v>
      </c>
      <c r="E7" s="344" t="s">
        <v>364</v>
      </c>
      <c r="F7" s="304" t="s">
        <v>240</v>
      </c>
      <c r="G7" s="304" t="s">
        <v>336</v>
      </c>
    </row>
    <row r="8" spans="1:7" x14ac:dyDescent="0.2">
      <c r="A8" s="234" t="s">
        <v>2244</v>
      </c>
      <c r="B8" s="234" t="s">
        <v>2245</v>
      </c>
      <c r="C8" s="248">
        <v>11431325361.549999</v>
      </c>
      <c r="D8" s="248">
        <v>11431119559.59</v>
      </c>
      <c r="E8" s="248">
        <f>D8-C8</f>
        <v>-205801.95999908447</v>
      </c>
      <c r="F8" s="303"/>
      <c r="G8" s="277"/>
    </row>
    <row r="9" spans="1:7" x14ac:dyDescent="0.2">
      <c r="A9" s="275"/>
      <c r="B9" s="247" t="s">
        <v>363</v>
      </c>
      <c r="C9" s="235">
        <f>SUM(C8:C8)</f>
        <v>11431325361.549999</v>
      </c>
      <c r="D9" s="235">
        <f>SUM(D8:D8)</f>
        <v>11431119559.59</v>
      </c>
      <c r="E9" s="216">
        <f>SUM(E8:E8)</f>
        <v>-205801.95999908447</v>
      </c>
      <c r="F9" s="343"/>
      <c r="G9" s="343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5.6640625" style="7" customWidth="1"/>
    <col min="6" max="7" width="15.6640625" style="6" customWidth="1"/>
    <col min="8" max="16384" width="11.44140625" style="6"/>
  </cols>
  <sheetData>
    <row r="2" spans="1:7" ht="15" customHeight="1" x14ac:dyDescent="0.2">
      <c r="A2" s="471" t="s">
        <v>142</v>
      </c>
      <c r="B2" s="472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233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143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207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168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208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209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210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zoomScaleSheetLayoutView="100" workbookViewId="0">
      <selection activeCell="E12" sqref="E12"/>
    </sheetView>
  </sheetViews>
  <sheetFormatPr baseColWidth="10" defaultColWidth="11.44140625" defaultRowHeight="10.199999999999999" x14ac:dyDescent="0.2"/>
  <cols>
    <col min="1" max="1" width="21.8867187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4" t="s">
        <v>369</v>
      </c>
      <c r="B5" s="214"/>
      <c r="C5" s="13"/>
      <c r="D5" s="13"/>
      <c r="E5" s="13"/>
      <c r="F5" s="406" t="s">
        <v>368</v>
      </c>
    </row>
    <row r="6" spans="1:6" s="24" customFormat="1" x14ac:dyDescent="0.2">
      <c r="A6" s="272"/>
      <c r="B6" s="272"/>
      <c r="C6" s="23"/>
      <c r="D6" s="323"/>
      <c r="E6" s="323"/>
    </row>
    <row r="7" spans="1:6" ht="15" customHeight="1" x14ac:dyDescent="0.2">
      <c r="A7" s="225" t="s">
        <v>45</v>
      </c>
      <c r="B7" s="224" t="s">
        <v>46</v>
      </c>
      <c r="C7" s="283" t="s">
        <v>47</v>
      </c>
      <c r="D7" s="283" t="s">
        <v>48</v>
      </c>
      <c r="E7" s="344" t="s">
        <v>364</v>
      </c>
      <c r="F7" s="344" t="s">
        <v>336</v>
      </c>
    </row>
    <row r="8" spans="1:6" x14ac:dyDescent="0.2">
      <c r="A8" s="234" t="s">
        <v>2246</v>
      </c>
      <c r="B8" s="234" t="s">
        <v>2247</v>
      </c>
      <c r="C8" s="233">
        <v>1340485239.26</v>
      </c>
      <c r="D8" s="233">
        <v>1187830484.1199999</v>
      </c>
      <c r="E8" s="248">
        <f>D8-C8</f>
        <v>-152654755.1400001</v>
      </c>
      <c r="F8" s="346"/>
    </row>
    <row r="9" spans="1:6" x14ac:dyDescent="0.2">
      <c r="A9" s="234" t="s">
        <v>2248</v>
      </c>
      <c r="B9" s="234" t="s">
        <v>2249</v>
      </c>
      <c r="C9" s="233">
        <v>-14247586.279999999</v>
      </c>
      <c r="D9" s="233">
        <v>1051729498.77</v>
      </c>
      <c r="E9" s="248">
        <f>-D9+C9</f>
        <v>-1065977085.05</v>
      </c>
      <c r="F9" s="346"/>
    </row>
    <row r="10" spans="1:6" x14ac:dyDescent="0.2">
      <c r="A10" s="247"/>
      <c r="B10" s="247" t="s">
        <v>367</v>
      </c>
      <c r="C10" s="246">
        <f>SUM(C8:C9)</f>
        <v>1326237652.98</v>
      </c>
      <c r="D10" s="246">
        <f>SUM(D8:D9)</f>
        <v>2239559982.8899999</v>
      </c>
      <c r="E10" s="246">
        <f>SUM(E8:E9)</f>
        <v>-1218631840.1900001</v>
      </c>
      <c r="F10" s="247"/>
    </row>
  </sheetData>
  <protectedRanges>
    <protectedRange sqref="F10" name="Rango1"/>
  </protectedRanges>
  <dataValidations disablePrompts="1"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zoomScaleSheetLayoutView="100" workbookViewId="0">
      <selection sqref="A1:H32"/>
    </sheetView>
  </sheetViews>
  <sheetFormatPr baseColWidth="10" defaultColWidth="11.44140625" defaultRowHeight="10.199999999999999" x14ac:dyDescent="0.2"/>
  <cols>
    <col min="1" max="1" width="21.88671875" style="89" customWidth="1"/>
    <col min="2" max="2" width="50.6640625" style="89" customWidth="1"/>
    <col min="3" max="6" width="10" style="7" bestFit="1" customWidth="1"/>
    <col min="7" max="7" width="8.6640625" style="7" bestFit="1" customWidth="1"/>
    <col min="8" max="8" width="12" style="7" bestFit="1" customWidth="1"/>
    <col min="9" max="10" width="11.44140625" style="89" customWidth="1"/>
    <col min="11" max="16384" width="11.44140625" style="89"/>
  </cols>
  <sheetData>
    <row r="1" spans="1:8" x14ac:dyDescent="0.2">
      <c r="A1" s="3" t="s">
        <v>43</v>
      </c>
      <c r="B1" s="3"/>
      <c r="H1" s="256"/>
    </row>
    <row r="2" spans="1:8" x14ac:dyDescent="0.2">
      <c r="A2" s="3" t="s">
        <v>138</v>
      </c>
      <c r="B2" s="3"/>
      <c r="C2" s="9"/>
      <c r="D2" s="9"/>
      <c r="E2" s="9"/>
    </row>
    <row r="3" spans="1:8" x14ac:dyDescent="0.2">
      <c r="B3" s="3"/>
      <c r="C3" s="9"/>
      <c r="D3" s="9"/>
      <c r="E3" s="9"/>
    </row>
    <row r="5" spans="1:8" s="252" customFormat="1" ht="11.25" customHeight="1" x14ac:dyDescent="0.2">
      <c r="A5" s="255" t="s">
        <v>256</v>
      </c>
      <c r="B5" s="255"/>
      <c r="C5" s="254"/>
      <c r="D5" s="254"/>
      <c r="E5" s="254"/>
      <c r="F5" s="7"/>
      <c r="G5" s="7"/>
      <c r="H5" s="253" t="s">
        <v>253</v>
      </c>
    </row>
    <row r="6" spans="1:8" x14ac:dyDescent="0.2">
      <c r="A6" s="245"/>
      <c r="B6" s="245"/>
      <c r="C6" s="243"/>
      <c r="D6" s="243"/>
      <c r="E6" s="243"/>
      <c r="F6" s="243"/>
      <c r="G6" s="243"/>
      <c r="H6" s="243"/>
    </row>
    <row r="7" spans="1:8" ht="15" customHeight="1" x14ac:dyDescent="0.2">
      <c r="A7" s="225" t="s">
        <v>45</v>
      </c>
      <c r="B7" s="224" t="s">
        <v>46</v>
      </c>
      <c r="C7" s="222" t="s">
        <v>241</v>
      </c>
      <c r="D7" s="251">
        <v>2016</v>
      </c>
      <c r="E7" s="251">
        <v>2015</v>
      </c>
      <c r="F7" s="250" t="s">
        <v>252</v>
      </c>
      <c r="G7" s="250" t="s">
        <v>251</v>
      </c>
      <c r="H7" s="249" t="s">
        <v>250</v>
      </c>
    </row>
    <row r="8" spans="1:8" x14ac:dyDescent="0.2">
      <c r="A8" s="407" t="s">
        <v>469</v>
      </c>
      <c r="B8" s="408" t="s">
        <v>470</v>
      </c>
      <c r="C8" s="409">
        <v>86255.84</v>
      </c>
      <c r="D8" s="248">
        <v>79356.55</v>
      </c>
      <c r="E8" s="248">
        <v>79356.55</v>
      </c>
      <c r="F8" s="248">
        <v>78907.25</v>
      </c>
      <c r="G8" s="248">
        <v>76211.67</v>
      </c>
      <c r="H8" s="248">
        <v>86255.84</v>
      </c>
    </row>
    <row r="9" spans="1:8" x14ac:dyDescent="0.2">
      <c r="A9" s="407" t="s">
        <v>471</v>
      </c>
      <c r="B9" s="408" t="s">
        <v>472</v>
      </c>
      <c r="C9" s="409">
        <v>2377979.19</v>
      </c>
      <c r="D9" s="248">
        <v>2092959.74</v>
      </c>
      <c r="E9" s="248">
        <v>79356.55</v>
      </c>
      <c r="F9" s="248">
        <v>4527406.57</v>
      </c>
      <c r="G9" s="248">
        <v>0</v>
      </c>
      <c r="H9" s="248">
        <v>0</v>
      </c>
    </row>
    <row r="10" spans="1:8" x14ac:dyDescent="0.2">
      <c r="A10" s="407" t="s">
        <v>473</v>
      </c>
      <c r="B10" s="408" t="s">
        <v>474</v>
      </c>
      <c r="C10" s="408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</row>
    <row r="11" spans="1:8" x14ac:dyDescent="0.2">
      <c r="A11" s="407" t="s">
        <v>475</v>
      </c>
      <c r="B11" s="408" t="s">
        <v>476</v>
      </c>
      <c r="C11" s="409">
        <v>79180.25</v>
      </c>
      <c r="D11" s="248">
        <v>79180.25</v>
      </c>
      <c r="E11" s="248">
        <v>79356.55</v>
      </c>
      <c r="F11" s="248">
        <v>18823.36</v>
      </c>
      <c r="G11" s="248">
        <v>18823.36</v>
      </c>
      <c r="H11" s="248">
        <v>0</v>
      </c>
    </row>
    <row r="12" spans="1:8" x14ac:dyDescent="0.2">
      <c r="A12" s="407" t="s">
        <v>477</v>
      </c>
      <c r="B12" s="408" t="s">
        <v>478</v>
      </c>
      <c r="C12" s="409">
        <v>2316575.5699999998</v>
      </c>
      <c r="D12" s="248">
        <v>0</v>
      </c>
      <c r="E12" s="248">
        <v>2030000</v>
      </c>
      <c r="F12" s="248">
        <v>0</v>
      </c>
      <c r="G12" s="248">
        <v>0</v>
      </c>
      <c r="H12" s="248">
        <v>0</v>
      </c>
    </row>
    <row r="13" spans="1:8" x14ac:dyDescent="0.2">
      <c r="A13" s="407" t="s">
        <v>479</v>
      </c>
      <c r="B13" s="408" t="s">
        <v>480</v>
      </c>
      <c r="C13" s="409">
        <v>1183478.81</v>
      </c>
      <c r="D13" s="248">
        <v>87930.25</v>
      </c>
      <c r="E13" s="248">
        <v>79356.55</v>
      </c>
      <c r="F13" s="248">
        <v>0</v>
      </c>
      <c r="G13" s="248">
        <v>0</v>
      </c>
      <c r="H13" s="248">
        <v>0</v>
      </c>
    </row>
    <row r="14" spans="1:8" x14ac:dyDescent="0.2">
      <c r="A14" s="247"/>
      <c r="B14" s="247" t="s">
        <v>255</v>
      </c>
      <c r="C14" s="246">
        <f>SUM(C8:C13)</f>
        <v>6043469.6600000001</v>
      </c>
      <c r="D14" s="246">
        <f t="shared" ref="D14:H14" si="0">SUM(D8:D13)</f>
        <v>2339426.79</v>
      </c>
      <c r="E14" s="246">
        <f t="shared" si="0"/>
        <v>2347426.1999999997</v>
      </c>
      <c r="F14" s="246">
        <f t="shared" si="0"/>
        <v>4625137.1800000006</v>
      </c>
      <c r="G14" s="246">
        <f t="shared" si="0"/>
        <v>95035.03</v>
      </c>
      <c r="H14" s="246">
        <f t="shared" si="0"/>
        <v>86255.84</v>
      </c>
    </row>
    <row r="15" spans="1:8" x14ac:dyDescent="0.2">
      <c r="A15" s="60"/>
      <c r="B15" s="60"/>
      <c r="C15" s="228"/>
      <c r="D15" s="228"/>
      <c r="E15" s="228"/>
      <c r="F15" s="228"/>
      <c r="G15" s="228"/>
      <c r="H15" s="228"/>
    </row>
    <row r="16" spans="1:8" x14ac:dyDescent="0.2">
      <c r="A16" s="60"/>
      <c r="B16" s="60"/>
      <c r="C16" s="228"/>
      <c r="D16" s="228"/>
      <c r="E16" s="228"/>
      <c r="F16" s="228"/>
      <c r="G16" s="228"/>
      <c r="H16" s="228"/>
    </row>
    <row r="17" spans="1:8" s="252" customFormat="1" ht="11.25" customHeight="1" x14ac:dyDescent="0.2">
      <c r="A17" s="255" t="s">
        <v>254</v>
      </c>
      <c r="B17" s="255"/>
      <c r="C17" s="254"/>
      <c r="D17" s="254"/>
      <c r="E17" s="254"/>
      <c r="F17" s="7"/>
      <c r="G17" s="7"/>
      <c r="H17" s="253" t="s">
        <v>253</v>
      </c>
    </row>
    <row r="18" spans="1:8" x14ac:dyDescent="0.2">
      <c r="A18" s="245"/>
      <c r="B18" s="245"/>
      <c r="C18" s="243"/>
      <c r="D18" s="243"/>
      <c r="E18" s="243"/>
      <c r="F18" s="243"/>
      <c r="G18" s="243"/>
      <c r="H18" s="243"/>
    </row>
    <row r="19" spans="1:8" ht="15" customHeight="1" x14ac:dyDescent="0.2">
      <c r="A19" s="225" t="s">
        <v>45</v>
      </c>
      <c r="B19" s="224" t="s">
        <v>46</v>
      </c>
      <c r="C19" s="222" t="s">
        <v>241</v>
      </c>
      <c r="D19" s="251">
        <v>2016</v>
      </c>
      <c r="E19" s="251">
        <v>2015</v>
      </c>
      <c r="F19" s="250" t="s">
        <v>252</v>
      </c>
      <c r="G19" s="250" t="s">
        <v>251</v>
      </c>
      <c r="H19" s="249" t="s">
        <v>250</v>
      </c>
    </row>
    <row r="20" spans="1:8" x14ac:dyDescent="0.2">
      <c r="A20" s="407" t="s">
        <v>481</v>
      </c>
      <c r="B20" s="408" t="s">
        <v>482</v>
      </c>
      <c r="C20" s="409">
        <v>1247973.8</v>
      </c>
      <c r="D20" s="248">
        <f>VLOOKUP(A20,'[1]ESF-02 '!$A$20:$D$31,4,FALSE)</f>
        <v>1625928.1</v>
      </c>
      <c r="E20" s="248">
        <f>VLOOKUP(A20,'[1]ESF-02 '!$A$20:$E$31,5,FALSE)</f>
        <v>333564.2</v>
      </c>
      <c r="F20" s="248">
        <f>VLOOKUP(A20,'[1]ESF-02 '!$A$20:$F$31,6,FALSE)</f>
        <v>75459.399999999994</v>
      </c>
      <c r="G20" s="248">
        <f>VLOOKUP(A20,'[1]ESF-02 '!$A$20:$G$31,7,FALSE)</f>
        <v>43500</v>
      </c>
      <c r="H20" s="248">
        <f>VLOOKUP(A20,'[1]ESF-02 '!$A$20:$H$31,8,FALSE)</f>
        <v>0</v>
      </c>
    </row>
    <row r="21" spans="1:8" x14ac:dyDescent="0.2">
      <c r="A21" s="407" t="s">
        <v>483</v>
      </c>
      <c r="B21" s="408" t="s">
        <v>484</v>
      </c>
      <c r="C21" s="409">
        <v>6397.24</v>
      </c>
      <c r="D21" s="248">
        <f>VLOOKUP(A21,'[1]ESF-02 '!$A$20:$D$31,4,FALSE)</f>
        <v>479.78</v>
      </c>
      <c r="E21" s="248">
        <f>VLOOKUP(A21,'[1]ESF-02 '!$A$20:$E$31,5,FALSE)</f>
        <v>1234.3</v>
      </c>
      <c r="F21" s="248">
        <f>VLOOKUP(A21,'[1]ESF-02 '!$A$20:$F$31,6,FALSE)</f>
        <v>1314.62</v>
      </c>
      <c r="G21" s="248">
        <f>VLOOKUP(A21,'[1]ESF-02 '!$A$20:$G$31,7,FALSE)</f>
        <v>204.6</v>
      </c>
      <c r="H21" s="248">
        <f>VLOOKUP(A21,'[1]ESF-02 '!$A$20:$H$31,8,FALSE)</f>
        <v>0</v>
      </c>
    </row>
    <row r="22" spans="1:8" x14ac:dyDescent="0.2">
      <c r="A22" s="407" t="s">
        <v>485</v>
      </c>
      <c r="B22" s="408" t="s">
        <v>486</v>
      </c>
      <c r="C22" s="409">
        <v>1214.67</v>
      </c>
      <c r="D22" s="248">
        <f>VLOOKUP(A22,'[1]ESF-02 '!$A$20:$D$31,4,FALSE)</f>
        <v>3981.45</v>
      </c>
      <c r="E22" s="248">
        <f>VLOOKUP(A22,'[1]ESF-02 '!$A$20:$E$31,5,FALSE)</f>
        <v>748.06</v>
      </c>
      <c r="F22" s="248">
        <f>VLOOKUP(A22,'[1]ESF-02 '!$A$20:$F$31,6,FALSE)</f>
        <v>405.05</v>
      </c>
      <c r="G22" s="248">
        <f>VLOOKUP(A22,'[1]ESF-02 '!$A$20:$G$31,7,FALSE)</f>
        <v>-403.72</v>
      </c>
      <c r="H22" s="248">
        <f>VLOOKUP(A22,'[1]ESF-02 '!$A$20:$H$31,8,FALSE)</f>
        <v>0</v>
      </c>
    </row>
    <row r="23" spans="1:8" x14ac:dyDescent="0.2">
      <c r="A23" s="407" t="s">
        <v>487</v>
      </c>
      <c r="B23" s="408" t="s">
        <v>488</v>
      </c>
      <c r="C23" s="408">
        <v>0</v>
      </c>
      <c r="D23" s="248">
        <f>VLOOKUP(A23,'[1]ESF-02 '!$A$20:$D$31,4,FALSE)</f>
        <v>0</v>
      </c>
      <c r="E23" s="248">
        <f>VLOOKUP(A23,'[1]ESF-02 '!$A$20:$E$31,5,FALSE)</f>
        <v>0</v>
      </c>
      <c r="F23" s="248">
        <f>VLOOKUP(A23,'[1]ESF-02 '!$A$20:$F$31,6,FALSE)</f>
        <v>2514.96</v>
      </c>
      <c r="G23" s="248">
        <f>VLOOKUP(A23,'[1]ESF-02 '!$A$20:$G$31,7,FALSE)</f>
        <v>0</v>
      </c>
      <c r="H23" s="248">
        <f>VLOOKUP(A23,'[1]ESF-02 '!$A$20:$H$31,8,FALSE)</f>
        <v>0</v>
      </c>
    </row>
    <row r="24" spans="1:8" x14ac:dyDescent="0.2">
      <c r="A24" s="407" t="s">
        <v>489</v>
      </c>
      <c r="B24" s="408" t="s">
        <v>490</v>
      </c>
      <c r="C24" s="409">
        <v>4951.5600000000004</v>
      </c>
      <c r="D24" s="248">
        <f>VLOOKUP(A24,'[1]ESF-02 '!$A$20:$D$31,4,FALSE)</f>
        <v>0</v>
      </c>
      <c r="E24" s="248">
        <f>VLOOKUP(A24,'[1]ESF-02 '!$A$20:$E$31,5,FALSE)</f>
        <v>0</v>
      </c>
      <c r="F24" s="248">
        <f>VLOOKUP(A24,'[1]ESF-02 '!$A$20:$F$31,6,FALSE)</f>
        <v>0</v>
      </c>
      <c r="G24" s="248">
        <f>VLOOKUP(A24,'[1]ESF-02 '!$A$20:$G$31,7,FALSE)</f>
        <v>0</v>
      </c>
      <c r="H24" s="248">
        <f>VLOOKUP(A24,'[1]ESF-02 '!$A$20:$H$31,8,FALSE)</f>
        <v>0</v>
      </c>
    </row>
    <row r="25" spans="1:8" x14ac:dyDescent="0.2">
      <c r="A25" s="407" t="s">
        <v>491</v>
      </c>
      <c r="B25" s="408" t="s">
        <v>492</v>
      </c>
      <c r="C25" s="409">
        <v>7484.4</v>
      </c>
      <c r="D25" s="248">
        <f>VLOOKUP(A25,'[1]ESF-02 '!$A$20:$D$31,4,FALSE)</f>
        <v>3471.18</v>
      </c>
      <c r="E25" s="248">
        <f>VLOOKUP(A25,'[1]ESF-02 '!$A$20:$E$31,5,FALSE)</f>
        <v>11459.55</v>
      </c>
      <c r="F25" s="248">
        <f>VLOOKUP(A25,'[1]ESF-02 '!$A$20:$F$31,6,FALSE)</f>
        <v>8817.5300000000007</v>
      </c>
      <c r="G25" s="248">
        <f>VLOOKUP(A25,'[1]ESF-02 '!$A$20:$G$31,7,FALSE)</f>
        <v>26245.360000000001</v>
      </c>
      <c r="H25" s="248">
        <f>VLOOKUP(A25,'[1]ESF-02 '!$A$20:$H$31,8,FALSE)</f>
        <v>0</v>
      </c>
    </row>
    <row r="26" spans="1:8" x14ac:dyDescent="0.2">
      <c r="A26" s="407" t="s">
        <v>493</v>
      </c>
      <c r="B26" s="408" t="s">
        <v>494</v>
      </c>
      <c r="C26" s="409">
        <v>30354.41</v>
      </c>
      <c r="D26" s="248">
        <f>VLOOKUP(A26,'[1]ESF-02 '!$A$20:$D$31,4,FALSE)</f>
        <v>7234.5</v>
      </c>
      <c r="E26" s="248">
        <f>VLOOKUP(A26,'[1]ESF-02 '!$A$20:$E$31,5,FALSE)</f>
        <v>5073.6499999999996</v>
      </c>
      <c r="F26" s="248">
        <f>VLOOKUP(A26,'[1]ESF-02 '!$A$20:$F$31,6,FALSE)</f>
        <v>16586.919999999998</v>
      </c>
      <c r="G26" s="248">
        <f>VLOOKUP(A26,'[1]ESF-02 '!$A$20:$G$31,7,FALSE)</f>
        <v>20017.5</v>
      </c>
      <c r="H26" s="248">
        <f>VLOOKUP(A26,'[1]ESF-02 '!$A$20:$H$31,8,FALSE)</f>
        <v>0</v>
      </c>
    </row>
    <row r="27" spans="1:8" x14ac:dyDescent="0.2">
      <c r="A27" s="407" t="s">
        <v>495</v>
      </c>
      <c r="B27" s="408" t="s">
        <v>496</v>
      </c>
      <c r="C27" s="409">
        <v>6945.1</v>
      </c>
      <c r="D27" s="248">
        <f>VLOOKUP(A27,'[1]ESF-02 '!$A$20:$D$31,4,FALSE)</f>
        <v>3936.31</v>
      </c>
      <c r="E27" s="248">
        <f>VLOOKUP(A27,'[1]ESF-02 '!$A$20:$E$31,5,FALSE)</f>
        <v>0</v>
      </c>
      <c r="F27" s="248">
        <f>VLOOKUP(A27,'[1]ESF-02 '!$A$20:$F$31,6,FALSE)</f>
        <v>1594.26</v>
      </c>
      <c r="G27" s="248">
        <f>VLOOKUP(A27,'[1]ESF-02 '!$A$20:$G$31,7,FALSE)</f>
        <v>3662.34</v>
      </c>
      <c r="H27" s="248">
        <f>VLOOKUP(A27,'[1]ESF-02 '!$A$20:$H$31,8,FALSE)</f>
        <v>0</v>
      </c>
    </row>
    <row r="28" spans="1:8" x14ac:dyDescent="0.2">
      <c r="A28" s="407" t="s">
        <v>497</v>
      </c>
      <c r="B28" s="408" t="s">
        <v>498</v>
      </c>
      <c r="C28" s="409">
        <v>42767.07</v>
      </c>
      <c r="D28" s="248">
        <f>VLOOKUP(A28,'[1]ESF-02 '!$A$20:$D$31,4,FALSE)</f>
        <v>8662.56</v>
      </c>
      <c r="E28" s="248">
        <f>VLOOKUP(A28,'[1]ESF-02 '!$A$20:$E$31,5,FALSE)</f>
        <v>11639</v>
      </c>
      <c r="F28" s="248">
        <f>VLOOKUP(A28,'[1]ESF-02 '!$A$20:$F$31,6,FALSE)</f>
        <v>15194.76</v>
      </c>
      <c r="G28" s="248">
        <f>VLOOKUP(A28,'[1]ESF-02 '!$A$20:$G$31,7,FALSE)</f>
        <v>-1216.6500000000001</v>
      </c>
      <c r="H28" s="248">
        <f>VLOOKUP(A28,'[1]ESF-02 '!$A$20:$H$31,8,FALSE)</f>
        <v>0</v>
      </c>
    </row>
    <row r="29" spans="1:8" x14ac:dyDescent="0.2">
      <c r="A29" s="407" t="s">
        <v>499</v>
      </c>
      <c r="B29" s="408" t="s">
        <v>500</v>
      </c>
      <c r="C29" s="409">
        <v>55046.01</v>
      </c>
      <c r="D29" s="248">
        <f>VLOOKUP(A29,'[1]ESF-02 '!$A$20:$D$31,4,FALSE)</f>
        <v>33577.17</v>
      </c>
      <c r="E29" s="248">
        <f>VLOOKUP(A29,'[1]ESF-02 '!$A$20:$E$31,5,FALSE)</f>
        <v>12493.42</v>
      </c>
      <c r="F29" s="248">
        <f>VLOOKUP(A29,'[1]ESF-02 '!$A$20:$F$31,6,FALSE)</f>
        <v>984.67</v>
      </c>
      <c r="G29" s="248">
        <f>VLOOKUP(A29,'[1]ESF-02 '!$A$20:$G$31,7,FALSE)</f>
        <v>19763.43</v>
      </c>
      <c r="H29" s="248">
        <f>VLOOKUP(A29,'[1]ESF-02 '!$A$20:$H$31,8,FALSE)</f>
        <v>0</v>
      </c>
    </row>
    <row r="30" spans="1:8" x14ac:dyDescent="0.2">
      <c r="A30" s="407" t="s">
        <v>501</v>
      </c>
      <c r="B30" s="408" t="s">
        <v>502</v>
      </c>
      <c r="C30" s="409">
        <v>31972.82</v>
      </c>
      <c r="D30" s="248">
        <f>VLOOKUP(A30,'[1]ESF-02 '!$A$20:$D$31,4,FALSE)</f>
        <v>59405.15</v>
      </c>
      <c r="E30" s="248">
        <f>VLOOKUP(A30,'[1]ESF-02 '!$A$20:$E$31,5,FALSE)</f>
        <v>1062.82</v>
      </c>
      <c r="F30" s="248">
        <f>VLOOKUP(A30,'[1]ESF-02 '!$A$20:$F$31,6,FALSE)</f>
        <v>9524.2199999999993</v>
      </c>
      <c r="G30" s="248">
        <f>VLOOKUP(A30,'[1]ESF-02 '!$A$20:$G$31,7,FALSE)</f>
        <v>0</v>
      </c>
      <c r="H30" s="248">
        <f>VLOOKUP(A30,'[1]ESF-02 '!$A$20:$H$31,8,FALSE)</f>
        <v>0</v>
      </c>
    </row>
    <row r="31" spans="1:8" x14ac:dyDescent="0.2">
      <c r="A31" s="407" t="s">
        <v>503</v>
      </c>
      <c r="B31" s="408" t="s">
        <v>504</v>
      </c>
      <c r="C31" s="409">
        <v>147700</v>
      </c>
      <c r="D31" s="248">
        <f>VLOOKUP(A31,'[1]ESF-02 '!$A$20:$D$31,4,FALSE)</f>
        <v>147700</v>
      </c>
      <c r="E31" s="248">
        <f>VLOOKUP(A31,'[1]ESF-02 '!$A$20:$E$31,5,FALSE)</f>
        <v>147700</v>
      </c>
      <c r="F31" s="248">
        <f>VLOOKUP(A31,'[1]ESF-02 '!$A$20:$F$31,6,FALSE)</f>
        <v>147700</v>
      </c>
      <c r="G31" s="248">
        <f>VLOOKUP(A31,'[1]ESF-02 '!$A$20:$G$31,7,FALSE)</f>
        <v>147700</v>
      </c>
      <c r="H31" s="248">
        <f>VLOOKUP(A31,'[1]ESF-02 '!$A$20:$H$31,8,FALSE)</f>
        <v>0</v>
      </c>
    </row>
    <row r="32" spans="1:8" x14ac:dyDescent="0.2">
      <c r="A32" s="247"/>
      <c r="B32" s="247" t="s">
        <v>249</v>
      </c>
      <c r="C32" s="246">
        <f t="shared" ref="C32:H32" si="1">SUM(C20:C31)</f>
        <v>1582807.08</v>
      </c>
      <c r="D32" s="246">
        <f t="shared" si="1"/>
        <v>1894376.2</v>
      </c>
      <c r="E32" s="246">
        <f t="shared" si="1"/>
        <v>524975</v>
      </c>
      <c r="F32" s="246">
        <f t="shared" si="1"/>
        <v>280096.39</v>
      </c>
      <c r="G32" s="246">
        <f t="shared" si="1"/>
        <v>259472.86</v>
      </c>
      <c r="H32" s="246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71" t="s">
        <v>142</v>
      </c>
      <c r="B2" s="472"/>
      <c r="C2" s="88"/>
      <c r="D2" s="88"/>
      <c r="E2" s="88"/>
      <c r="F2" s="88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68" t="s">
        <v>207</v>
      </c>
      <c r="B6" s="131"/>
      <c r="C6" s="131"/>
      <c r="D6" s="131"/>
      <c r="E6" s="131"/>
      <c r="F6" s="132"/>
    </row>
    <row r="7" spans="1:6" ht="14.1" customHeight="1" x14ac:dyDescent="0.2">
      <c r="A7" s="139" t="s">
        <v>168</v>
      </c>
      <c r="B7" s="92"/>
      <c r="C7" s="92"/>
      <c r="D7" s="92"/>
      <c r="E7" s="92"/>
      <c r="F7" s="93"/>
    </row>
    <row r="8" spans="1:6" ht="14.1" customHeight="1" x14ac:dyDescent="0.2">
      <c r="A8" s="139" t="s">
        <v>208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zoomScaleSheetLayoutView="100" workbookViewId="0">
      <selection activeCell="B5" sqref="B5"/>
    </sheetView>
  </sheetViews>
  <sheetFormatPr baseColWidth="10" defaultColWidth="11.44140625" defaultRowHeight="10.199999999999999" x14ac:dyDescent="0.2"/>
  <cols>
    <col min="1" max="1" width="22.109375" style="60" customWidth="1"/>
    <col min="2" max="2" width="50.6640625" style="60" customWidth="1"/>
    <col min="3" max="5" width="17.6640625" style="36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22"/>
      <c r="D1" s="22"/>
      <c r="E1" s="256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299" t="s">
        <v>372</v>
      </c>
      <c r="C5" s="22"/>
      <c r="D5" s="22"/>
      <c r="E5" s="350" t="s">
        <v>371</v>
      </c>
    </row>
    <row r="6" spans="1:5" s="24" customFormat="1" x14ac:dyDescent="0.2">
      <c r="A6" s="221"/>
      <c r="B6" s="221"/>
      <c r="C6" s="349"/>
      <c r="D6" s="348"/>
      <c r="E6" s="348"/>
    </row>
    <row r="7" spans="1:5" ht="15" customHeight="1" x14ac:dyDescent="0.2">
      <c r="A7" s="225" t="s">
        <v>45</v>
      </c>
      <c r="B7" s="224" t="s">
        <v>46</v>
      </c>
      <c r="C7" s="283" t="s">
        <v>47</v>
      </c>
      <c r="D7" s="283" t="s">
        <v>48</v>
      </c>
      <c r="E7" s="283" t="s">
        <v>49</v>
      </c>
    </row>
    <row r="8" spans="1:5" x14ac:dyDescent="0.2">
      <c r="A8" s="277" t="s">
        <v>2250</v>
      </c>
      <c r="B8" s="277" t="s">
        <v>2251</v>
      </c>
      <c r="C8" s="248">
        <v>922000</v>
      </c>
      <c r="D8" s="248">
        <v>848000</v>
      </c>
      <c r="E8" s="248">
        <f>D8-C8</f>
        <v>-74000</v>
      </c>
    </row>
    <row r="9" spans="1:5" x14ac:dyDescent="0.2">
      <c r="A9" s="277" t="s">
        <v>2252</v>
      </c>
      <c r="B9" s="277" t="s">
        <v>2253</v>
      </c>
      <c r="C9" s="248">
        <v>10751696.76</v>
      </c>
      <c r="D9" s="248">
        <v>8408551.8000000007</v>
      </c>
      <c r="E9" s="248">
        <f t="shared" ref="E9:E22" si="0">D9-C9</f>
        <v>-2343144.959999999</v>
      </c>
    </row>
    <row r="10" spans="1:5" x14ac:dyDescent="0.2">
      <c r="A10" s="277" t="s">
        <v>2254</v>
      </c>
      <c r="B10" s="277" t="s">
        <v>2255</v>
      </c>
      <c r="C10" s="248">
        <v>119762681.34999999</v>
      </c>
      <c r="D10" s="248">
        <v>64632607.700000003</v>
      </c>
      <c r="E10" s="248">
        <f t="shared" si="0"/>
        <v>-55130073.649999991</v>
      </c>
    </row>
    <row r="11" spans="1:5" x14ac:dyDescent="0.2">
      <c r="A11" s="277" t="s">
        <v>2256</v>
      </c>
      <c r="B11" s="277" t="s">
        <v>2257</v>
      </c>
      <c r="C11" s="248">
        <v>4212533.3600000003</v>
      </c>
      <c r="D11" s="248">
        <v>4075378.4</v>
      </c>
      <c r="E11" s="248">
        <f t="shared" si="0"/>
        <v>-137154.96000000043</v>
      </c>
    </row>
    <row r="12" spans="1:5" x14ac:dyDescent="0.2">
      <c r="A12" s="277" t="s">
        <v>2258</v>
      </c>
      <c r="B12" s="277" t="s">
        <v>2259</v>
      </c>
      <c r="C12" s="248">
        <v>124480902.95</v>
      </c>
      <c r="D12" s="248">
        <v>32372856.420000002</v>
      </c>
      <c r="E12" s="248">
        <f t="shared" si="0"/>
        <v>-92108046.530000001</v>
      </c>
    </row>
    <row r="13" spans="1:5" x14ac:dyDescent="0.2">
      <c r="A13" s="277" t="s">
        <v>2260</v>
      </c>
      <c r="B13" s="277" t="s">
        <v>2261</v>
      </c>
      <c r="C13" s="248">
        <v>165329040.33000001</v>
      </c>
      <c r="D13" s="248">
        <v>284987355.89999998</v>
      </c>
      <c r="E13" s="248">
        <f t="shared" si="0"/>
        <v>119658315.56999996</v>
      </c>
    </row>
    <row r="14" spans="1:5" x14ac:dyDescent="0.2">
      <c r="A14" s="277" t="s">
        <v>2262</v>
      </c>
      <c r="B14" s="277" t="s">
        <v>2263</v>
      </c>
      <c r="C14" s="248">
        <v>2080403.97</v>
      </c>
      <c r="D14" s="248">
        <v>2136100.09</v>
      </c>
      <c r="E14" s="248">
        <f t="shared" si="0"/>
        <v>55696.119999999879</v>
      </c>
    </row>
    <row r="15" spans="1:5" x14ac:dyDescent="0.2">
      <c r="A15" s="277" t="s">
        <v>2264</v>
      </c>
      <c r="B15" s="277" t="s">
        <v>2265</v>
      </c>
      <c r="C15" s="248">
        <v>2238592.0299999998</v>
      </c>
      <c r="D15" s="248">
        <v>43262461.700000003</v>
      </c>
      <c r="E15" s="248">
        <f t="shared" si="0"/>
        <v>41023869.670000002</v>
      </c>
    </row>
    <row r="16" spans="1:5" x14ac:dyDescent="0.2">
      <c r="A16" s="277" t="s">
        <v>2266</v>
      </c>
      <c r="B16" s="277" t="s">
        <v>2267</v>
      </c>
      <c r="C16" s="248">
        <v>297253081.95999998</v>
      </c>
      <c r="D16" s="248">
        <v>215081701.40000001</v>
      </c>
      <c r="E16" s="248">
        <f t="shared" si="0"/>
        <v>-82171380.559999973</v>
      </c>
    </row>
    <row r="17" spans="1:5" x14ac:dyDescent="0.2">
      <c r="A17" s="277" t="s">
        <v>2268</v>
      </c>
      <c r="B17" s="277" t="s">
        <v>2269</v>
      </c>
      <c r="C17" s="248">
        <v>2203014.86</v>
      </c>
      <c r="D17" s="248">
        <v>2632475.1800000002</v>
      </c>
      <c r="E17" s="248">
        <f t="shared" si="0"/>
        <v>429460.3200000003</v>
      </c>
    </row>
    <row r="18" spans="1:5" x14ac:dyDescent="0.2">
      <c r="A18" s="277" t="s">
        <v>454</v>
      </c>
      <c r="B18" s="277" t="s">
        <v>455</v>
      </c>
      <c r="C18" s="248">
        <v>89492671.769999996</v>
      </c>
      <c r="D18" s="248">
        <v>547531238.85000002</v>
      </c>
      <c r="E18" s="248">
        <f t="shared" si="0"/>
        <v>458038567.08000004</v>
      </c>
    </row>
    <row r="19" spans="1:5" x14ac:dyDescent="0.2">
      <c r="A19" s="407" t="s">
        <v>458</v>
      </c>
      <c r="B19" s="408" t="s">
        <v>459</v>
      </c>
      <c r="C19" s="248">
        <v>0</v>
      </c>
      <c r="D19" s="409">
        <v>100000000</v>
      </c>
      <c r="E19" s="248">
        <f t="shared" si="0"/>
        <v>100000000</v>
      </c>
    </row>
    <row r="20" spans="1:5" x14ac:dyDescent="0.2">
      <c r="A20" s="277" t="s">
        <v>456</v>
      </c>
      <c r="B20" s="277" t="s">
        <v>457</v>
      </c>
      <c r="C20" s="248">
        <v>98100000</v>
      </c>
      <c r="D20" s="248">
        <v>85100000</v>
      </c>
      <c r="E20" s="248">
        <f t="shared" si="0"/>
        <v>-13000000</v>
      </c>
    </row>
    <row r="21" spans="1:5" x14ac:dyDescent="0.2">
      <c r="A21" s="277" t="s">
        <v>460</v>
      </c>
      <c r="B21" s="277" t="s">
        <v>461</v>
      </c>
      <c r="C21" s="248">
        <v>120000000</v>
      </c>
      <c r="D21" s="248">
        <v>50000000</v>
      </c>
      <c r="E21" s="248">
        <f t="shared" si="0"/>
        <v>-70000000</v>
      </c>
    </row>
    <row r="22" spans="1:5" x14ac:dyDescent="0.2">
      <c r="A22" s="277" t="s">
        <v>462</v>
      </c>
      <c r="B22" s="277" t="s">
        <v>463</v>
      </c>
      <c r="C22" s="248">
        <v>199892861.12</v>
      </c>
      <c r="D22" s="248">
        <v>400000000</v>
      </c>
      <c r="E22" s="248">
        <f t="shared" si="0"/>
        <v>200107138.88</v>
      </c>
    </row>
    <row r="23" spans="1:5" s="8" customFormat="1" x14ac:dyDescent="0.2">
      <c r="A23" s="247"/>
      <c r="B23" s="247" t="s">
        <v>370</v>
      </c>
      <c r="C23" s="246">
        <f>SUM(C8:C22)-0.01</f>
        <v>1236719480.45</v>
      </c>
      <c r="D23" s="246">
        <f>SUM(D8:D22)+0.01</f>
        <v>1841068727.45</v>
      </c>
      <c r="E23" s="246">
        <f>SUM(E8:E22)</f>
        <v>604349246.98000002</v>
      </c>
    </row>
    <row r="24" spans="1:5" s="8" customFormat="1" x14ac:dyDescent="0.2">
      <c r="A24" s="334"/>
      <c r="B24" s="334"/>
      <c r="C24" s="347"/>
      <c r="D24" s="347"/>
      <c r="E24" s="347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2" spans="1:5" ht="15" customHeight="1" x14ac:dyDescent="0.2">
      <c r="A2" s="471" t="s">
        <v>142</v>
      </c>
      <c r="B2" s="472"/>
      <c r="C2" s="11"/>
      <c r="D2" s="11"/>
      <c r="E2" s="11"/>
    </row>
    <row r="3" spans="1:5" ht="10.8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233</v>
      </c>
      <c r="B4" s="94"/>
      <c r="C4" s="124"/>
      <c r="D4" s="124"/>
      <c r="E4" s="133"/>
    </row>
    <row r="5" spans="1:5" ht="14.1" customHeight="1" x14ac:dyDescent="0.2">
      <c r="A5" s="139" t="s">
        <v>143</v>
      </c>
      <c r="B5" s="12"/>
      <c r="C5" s="22"/>
      <c r="D5" s="22"/>
      <c r="E5" s="134"/>
    </row>
    <row r="6" spans="1:5" ht="14.1" customHeight="1" x14ac:dyDescent="0.2">
      <c r="A6" s="159" t="s">
        <v>167</v>
      </c>
      <c r="B6" s="104"/>
      <c r="C6" s="104"/>
      <c r="D6" s="104"/>
      <c r="E6" s="135"/>
    </row>
    <row r="7" spans="1:5" ht="14.1" customHeight="1" x14ac:dyDescent="0.2">
      <c r="A7" s="159" t="s">
        <v>168</v>
      </c>
      <c r="B7" s="105"/>
      <c r="C7" s="105"/>
      <c r="D7" s="105"/>
      <c r="E7" s="106"/>
    </row>
    <row r="8" spans="1:5" ht="14.1" customHeight="1" thickBot="1" x14ac:dyDescent="0.25">
      <c r="A8" s="141" t="s">
        <v>169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Normal="100" zoomScaleSheetLayoutView="100" workbookViewId="0">
      <selection activeCell="B19" sqref="B19"/>
    </sheetView>
  </sheetViews>
  <sheetFormatPr baseColWidth="10" defaultColWidth="11.44140625" defaultRowHeight="10.199999999999999" x14ac:dyDescent="0.2"/>
  <cols>
    <col min="1" max="1" width="21.554687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59"/>
      <c r="D1" s="361"/>
    </row>
    <row r="2" spans="1:4" s="12" customFormat="1" x14ac:dyDescent="0.2">
      <c r="A2" s="21" t="s">
        <v>0</v>
      </c>
      <c r="B2" s="21"/>
      <c r="C2" s="359"/>
      <c r="D2" s="360"/>
    </row>
    <row r="3" spans="1:4" s="12" customFormat="1" x14ac:dyDescent="0.2">
      <c r="A3" s="21"/>
      <c r="B3" s="21"/>
      <c r="C3" s="359"/>
      <c r="D3" s="360"/>
    </row>
    <row r="4" spans="1:4" s="12" customFormat="1" x14ac:dyDescent="0.2">
      <c r="C4" s="359"/>
      <c r="D4" s="360"/>
    </row>
    <row r="5" spans="1:4" s="12" customFormat="1" ht="11.25" customHeight="1" x14ac:dyDescent="0.2">
      <c r="A5" s="494" t="s">
        <v>377</v>
      </c>
      <c r="B5" s="495"/>
      <c r="C5" s="359"/>
      <c r="D5" s="358" t="s">
        <v>375</v>
      </c>
    </row>
    <row r="6" spans="1:4" x14ac:dyDescent="0.2">
      <c r="A6" s="357"/>
      <c r="B6" s="357"/>
      <c r="C6" s="356"/>
      <c r="D6" s="355"/>
    </row>
    <row r="7" spans="1:4" ht="15" customHeight="1" x14ac:dyDescent="0.2">
      <c r="A7" s="225" t="s">
        <v>45</v>
      </c>
      <c r="B7" s="224" t="s">
        <v>46</v>
      </c>
      <c r="C7" s="283" t="s">
        <v>49</v>
      </c>
      <c r="D7" s="304" t="s">
        <v>374</v>
      </c>
    </row>
    <row r="8" spans="1:4" x14ac:dyDescent="0.2">
      <c r="A8" s="407" t="s">
        <v>944</v>
      </c>
      <c r="B8" s="408" t="s">
        <v>945</v>
      </c>
      <c r="C8" s="354">
        <v>5451604.2299995422</v>
      </c>
      <c r="D8" s="353">
        <f>C8/$C$21</f>
        <v>3.1832644688761048E-2</v>
      </c>
    </row>
    <row r="9" spans="1:4" x14ac:dyDescent="0.2">
      <c r="A9" s="407" t="s">
        <v>946</v>
      </c>
      <c r="B9" s="408" t="s">
        <v>947</v>
      </c>
      <c r="C9" s="354">
        <v>43299654.910000086</v>
      </c>
      <c r="D9" s="353">
        <f t="shared" ref="D9:D20" si="0">C9/$C$21</f>
        <v>0.25283246393990644</v>
      </c>
    </row>
    <row r="10" spans="1:4" x14ac:dyDescent="0.2">
      <c r="A10" s="407" t="s">
        <v>950</v>
      </c>
      <c r="B10" s="408" t="s">
        <v>951</v>
      </c>
      <c r="C10" s="354">
        <v>2106791.2599999905</v>
      </c>
      <c r="D10" s="353">
        <f t="shared" si="0"/>
        <v>1.2301835346725552E-2</v>
      </c>
    </row>
    <row r="11" spans="1:4" x14ac:dyDescent="0.2">
      <c r="A11" s="407" t="s">
        <v>956</v>
      </c>
      <c r="B11" s="408" t="s">
        <v>957</v>
      </c>
      <c r="C11" s="354">
        <v>11269040.58</v>
      </c>
      <c r="D11" s="353">
        <f t="shared" si="0"/>
        <v>6.5801431951416592E-2</v>
      </c>
    </row>
    <row r="12" spans="1:4" x14ac:dyDescent="0.2">
      <c r="A12" s="407" t="s">
        <v>958</v>
      </c>
      <c r="B12" s="408" t="s">
        <v>959</v>
      </c>
      <c r="C12" s="354">
        <v>19272925.800000072</v>
      </c>
      <c r="D12" s="353">
        <f t="shared" si="0"/>
        <v>0.11253718597696327</v>
      </c>
    </row>
    <row r="13" spans="1:4" x14ac:dyDescent="0.2">
      <c r="A13" s="407" t="s">
        <v>960</v>
      </c>
      <c r="B13" s="408" t="s">
        <v>961</v>
      </c>
      <c r="C13" s="354">
        <v>482831.09999999963</v>
      </c>
      <c r="D13" s="353">
        <f t="shared" si="0"/>
        <v>2.8193152331941994E-3</v>
      </c>
    </row>
    <row r="14" spans="1:4" x14ac:dyDescent="0.2">
      <c r="A14" s="407" t="s">
        <v>962</v>
      </c>
      <c r="B14" s="408" t="s">
        <v>963</v>
      </c>
      <c r="C14" s="354">
        <v>23638500.340000033</v>
      </c>
      <c r="D14" s="353">
        <f t="shared" si="0"/>
        <v>0.13802835836057042</v>
      </c>
    </row>
    <row r="15" spans="1:4" x14ac:dyDescent="0.2">
      <c r="A15" s="407" t="s">
        <v>964</v>
      </c>
      <c r="B15" s="408" t="s">
        <v>965</v>
      </c>
      <c r="C15" s="354">
        <v>10463879.810000001</v>
      </c>
      <c r="D15" s="353">
        <f t="shared" si="0"/>
        <v>6.1099990755869395E-2</v>
      </c>
    </row>
    <row r="16" spans="1:4" x14ac:dyDescent="0.2">
      <c r="A16" s="407" t="s">
        <v>968</v>
      </c>
      <c r="B16" s="408" t="s">
        <v>969</v>
      </c>
      <c r="C16" s="354">
        <v>1671739.7699999996</v>
      </c>
      <c r="D16" s="353">
        <f t="shared" si="0"/>
        <v>9.7615116331519862E-3</v>
      </c>
    </row>
    <row r="17" spans="1:4" x14ac:dyDescent="0.2">
      <c r="A17" s="407" t="s">
        <v>970</v>
      </c>
      <c r="B17" s="408" t="s">
        <v>957</v>
      </c>
      <c r="C17" s="354">
        <v>39655842.789999999</v>
      </c>
      <c r="D17" s="353">
        <f t="shared" si="0"/>
        <v>0.23155575865556599</v>
      </c>
    </row>
    <row r="18" spans="1:4" x14ac:dyDescent="0.2">
      <c r="A18" s="407" t="s">
        <v>971</v>
      </c>
      <c r="B18" s="408" t="s">
        <v>959</v>
      </c>
      <c r="C18" s="354">
        <v>12703154.170000017</v>
      </c>
      <c r="D18" s="353">
        <f t="shared" si="0"/>
        <v>7.4175412605143903E-2</v>
      </c>
    </row>
    <row r="19" spans="1:4" x14ac:dyDescent="0.2">
      <c r="A19" s="407" t="s">
        <v>973</v>
      </c>
      <c r="B19" s="408" t="s">
        <v>963</v>
      </c>
      <c r="C19" s="354">
        <v>350189.95000000019</v>
      </c>
      <c r="D19" s="353">
        <f t="shared" si="0"/>
        <v>2.0448058556015061E-3</v>
      </c>
    </row>
    <row r="20" spans="1:4" x14ac:dyDescent="0.2">
      <c r="A20" s="407" t="s">
        <v>975</v>
      </c>
      <c r="B20" s="408" t="s">
        <v>969</v>
      </c>
      <c r="C20" s="354">
        <v>892133.2300000001</v>
      </c>
      <c r="D20" s="353">
        <f t="shared" si="0"/>
        <v>5.2092849971299418E-3</v>
      </c>
    </row>
    <row r="21" spans="1:4" x14ac:dyDescent="0.2">
      <c r="A21" s="352"/>
      <c r="B21" s="352" t="s">
        <v>315</v>
      </c>
      <c r="C21" s="351">
        <f>SUM(C8:C20)</f>
        <v>171258287.9399997</v>
      </c>
      <c r="D21" s="432">
        <f>SUM(D8:D20)</f>
        <v>1.0000000000000002</v>
      </c>
    </row>
    <row r="24" spans="1:4" x14ac:dyDescent="0.2">
      <c r="A24" s="494" t="s">
        <v>376</v>
      </c>
      <c r="B24" s="495"/>
      <c r="C24" s="359"/>
      <c r="D24" s="358" t="s">
        <v>375</v>
      </c>
    </row>
    <row r="25" spans="1:4" x14ac:dyDescent="0.2">
      <c r="A25" s="357"/>
      <c r="B25" s="357"/>
      <c r="C25" s="356"/>
      <c r="D25" s="355"/>
    </row>
    <row r="26" spans="1:4" x14ac:dyDescent="0.2">
      <c r="A26" s="225" t="s">
        <v>45</v>
      </c>
      <c r="B26" s="224" t="s">
        <v>46</v>
      </c>
      <c r="C26" s="283" t="s">
        <v>49</v>
      </c>
      <c r="D26" s="304" t="s">
        <v>374</v>
      </c>
    </row>
    <row r="27" spans="1:4" x14ac:dyDescent="0.2">
      <c r="A27" s="407" t="s">
        <v>976</v>
      </c>
      <c r="B27" s="408" t="s">
        <v>977</v>
      </c>
      <c r="C27" s="354">
        <v>419423.10000000149</v>
      </c>
      <c r="D27" s="353">
        <f>C27/$C$38</f>
        <v>1.8196633615991321E-2</v>
      </c>
    </row>
    <row r="28" spans="1:4" x14ac:dyDescent="0.2">
      <c r="A28" s="407" t="s">
        <v>978</v>
      </c>
      <c r="B28" s="408" t="s">
        <v>979</v>
      </c>
      <c r="C28" s="354">
        <v>21283.679999999993</v>
      </c>
      <c r="D28" s="353">
        <f t="shared" ref="D28:D37" si="1">C28/$C$38</f>
        <v>9.2339054992440967E-4</v>
      </c>
    </row>
    <row r="29" spans="1:4" x14ac:dyDescent="0.2">
      <c r="A29" s="407" t="s">
        <v>980</v>
      </c>
      <c r="B29" s="408" t="s">
        <v>981</v>
      </c>
      <c r="C29" s="354">
        <v>8414827.4599999934</v>
      </c>
      <c r="D29" s="353">
        <f t="shared" si="1"/>
        <v>0.36507653543975571</v>
      </c>
    </row>
    <row r="30" spans="1:4" x14ac:dyDescent="0.2">
      <c r="A30" s="407" t="s">
        <v>982</v>
      </c>
      <c r="B30" s="408" t="s">
        <v>983</v>
      </c>
      <c r="C30" s="354">
        <v>2349166.9499999993</v>
      </c>
      <c r="D30" s="353">
        <f t="shared" si="1"/>
        <v>0.1019183976560796</v>
      </c>
    </row>
    <row r="31" spans="1:4" x14ac:dyDescent="0.2">
      <c r="A31" s="407" t="s">
        <v>990</v>
      </c>
      <c r="B31" s="408" t="s">
        <v>991</v>
      </c>
      <c r="C31" s="354">
        <v>112083.06000000006</v>
      </c>
      <c r="D31" s="353">
        <f t="shared" si="1"/>
        <v>4.8627135162063462E-3</v>
      </c>
    </row>
    <row r="32" spans="1:4" x14ac:dyDescent="0.2">
      <c r="A32" s="407" t="s">
        <v>996</v>
      </c>
      <c r="B32" s="408" t="s">
        <v>997</v>
      </c>
      <c r="C32" s="354">
        <v>2818815.560000062</v>
      </c>
      <c r="D32" s="353">
        <f t="shared" si="1"/>
        <v>0.12229406052355331</v>
      </c>
    </row>
    <row r="33" spans="1:4" x14ac:dyDescent="0.2">
      <c r="A33" s="407" t="s">
        <v>998</v>
      </c>
      <c r="B33" s="408" t="s">
        <v>999</v>
      </c>
      <c r="C33" s="354">
        <v>104500</v>
      </c>
      <c r="D33" s="353">
        <f t="shared" si="1"/>
        <v>4.5337231374978785E-3</v>
      </c>
    </row>
    <row r="34" spans="1:4" x14ac:dyDescent="0.2">
      <c r="A34" s="407" t="s">
        <v>1006</v>
      </c>
      <c r="B34" s="408" t="s">
        <v>1007</v>
      </c>
      <c r="C34" s="354">
        <v>922909.9299999997</v>
      </c>
      <c r="D34" s="353">
        <f t="shared" si="1"/>
        <v>4.0040364626483693E-2</v>
      </c>
    </row>
    <row r="35" spans="1:4" x14ac:dyDescent="0.2">
      <c r="A35" s="407" t="s">
        <v>1018</v>
      </c>
      <c r="B35" s="408" t="s">
        <v>1019</v>
      </c>
      <c r="C35" s="354">
        <v>6727094.9300000072</v>
      </c>
      <c r="D35" s="353">
        <f t="shared" si="1"/>
        <v>0.29185441083526986</v>
      </c>
    </row>
    <row r="36" spans="1:4" x14ac:dyDescent="0.2">
      <c r="A36" s="407" t="s">
        <v>1020</v>
      </c>
      <c r="B36" s="408" t="s">
        <v>1021</v>
      </c>
      <c r="C36" s="354">
        <v>558379.37999999989</v>
      </c>
      <c r="D36" s="353">
        <f t="shared" si="1"/>
        <v>2.4225239374236551E-2</v>
      </c>
    </row>
    <row r="37" spans="1:4" x14ac:dyDescent="0.2">
      <c r="A37" s="407" t="s">
        <v>1022</v>
      </c>
      <c r="B37" s="408" t="s">
        <v>1023</v>
      </c>
      <c r="C37" s="354">
        <v>601004.59999999963</v>
      </c>
      <c r="D37" s="353">
        <f t="shared" si="1"/>
        <v>2.6074530725001491E-2</v>
      </c>
    </row>
    <row r="38" spans="1:4" x14ac:dyDescent="0.2">
      <c r="A38" s="352"/>
      <c r="B38" s="352" t="s">
        <v>373</v>
      </c>
      <c r="C38" s="351">
        <f>SUM(C27:C37)</f>
        <v>23049488.650000058</v>
      </c>
      <c r="D38" s="432">
        <f>SUM(D27:D37)</f>
        <v>1.0000000000000002</v>
      </c>
    </row>
  </sheetData>
  <mergeCells count="2">
    <mergeCell ref="A5:B5"/>
    <mergeCell ref="A24:B24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6"/>
    <dataValidation allowBlank="1" showInputMessage="1" showErrorMessage="1" prompt="Corresponde al nombre o descripción de la cuenta de acuerdo al Plan de Cuentas emitido por el CONAC." sqref="B7 B26"/>
    <dataValidation allowBlank="1" showInputMessage="1" showErrorMessage="1" prompt="Importe (saldo final) de las adquisiciones de bienes muebles e inmuebles efectuadas en el periodo al que corresponde la cuenta pública presentada." sqref="C26"/>
    <dataValidation allowBlank="1" showInputMessage="1" showErrorMessage="1" prompt="Detallar el porcentaje de estas adquisiciones que fueron realizadas mediante subsidios de capital del sector central (subsidiados por la federación, estado o municipio)." sqref="D7 D26"/>
  </dataValidation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2" spans="1:4" ht="15" customHeight="1" x14ac:dyDescent="0.2">
      <c r="A2" s="471" t="s">
        <v>142</v>
      </c>
      <c r="B2" s="472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233</v>
      </c>
      <c r="B4" s="169"/>
      <c r="C4" s="169"/>
      <c r="D4" s="170"/>
    </row>
    <row r="5" spans="1:4" ht="14.1" customHeight="1" x14ac:dyDescent="0.2">
      <c r="A5" s="139" t="s">
        <v>143</v>
      </c>
      <c r="B5" s="140"/>
      <c r="C5" s="140"/>
      <c r="D5" s="167"/>
    </row>
    <row r="6" spans="1:4" ht="27.9" customHeight="1" x14ac:dyDescent="0.2">
      <c r="A6" s="473" t="s">
        <v>212</v>
      </c>
      <c r="B6" s="485"/>
      <c r="C6" s="485"/>
      <c r="D6" s="486"/>
    </row>
    <row r="7" spans="1:4" ht="27.9" customHeight="1" thickBot="1" x14ac:dyDescent="0.25">
      <c r="A7" s="496" t="s">
        <v>213</v>
      </c>
      <c r="B7" s="497"/>
      <c r="C7" s="497"/>
      <c r="D7" s="498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zoomScaleSheetLayoutView="100" workbookViewId="0">
      <pane ySplit="8" topLeftCell="A27" activePane="bottomLeft" state="frozen"/>
      <selection pane="bottomLeft" activeCell="B43" sqref="B43"/>
    </sheetView>
  </sheetViews>
  <sheetFormatPr baseColWidth="10" defaultColWidth="11.44140625" defaultRowHeight="10.199999999999999" x14ac:dyDescent="0.2"/>
  <cols>
    <col min="1" max="1" width="11.6640625" style="60" customWidth="1"/>
    <col min="2" max="2" width="68" style="60" customWidth="1"/>
    <col min="3" max="3" width="17.6640625" style="36" customWidth="1"/>
    <col min="4" max="4" width="17.6640625" style="89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59"/>
    </row>
    <row r="2" spans="1:4" s="12" customFormat="1" x14ac:dyDescent="0.2">
      <c r="A2" s="21" t="s">
        <v>0</v>
      </c>
      <c r="B2" s="21"/>
      <c r="C2" s="359"/>
    </row>
    <row r="3" spans="1:4" s="12" customFormat="1" x14ac:dyDescent="0.2">
      <c r="A3" s="21"/>
      <c r="B3" s="21"/>
      <c r="C3" s="359"/>
    </row>
    <row r="4" spans="1:4" s="12" customFormat="1" x14ac:dyDescent="0.2">
      <c r="A4" s="21"/>
      <c r="B4" s="21"/>
      <c r="C4" s="359"/>
    </row>
    <row r="5" spans="1:4" s="12" customFormat="1" x14ac:dyDescent="0.2">
      <c r="C5" s="359"/>
    </row>
    <row r="6" spans="1:4" s="12" customFormat="1" ht="11.25" customHeight="1" x14ac:dyDescent="0.2">
      <c r="A6" s="494" t="s">
        <v>226</v>
      </c>
      <c r="B6" s="495"/>
      <c r="C6" s="359"/>
      <c r="D6" s="374" t="s">
        <v>411</v>
      </c>
    </row>
    <row r="7" spans="1:4" x14ac:dyDescent="0.2">
      <c r="A7" s="357"/>
      <c r="B7" s="357"/>
      <c r="C7" s="356"/>
    </row>
    <row r="8" spans="1:4" ht="15" customHeight="1" x14ac:dyDescent="0.2">
      <c r="A8" s="225" t="s">
        <v>45</v>
      </c>
      <c r="B8" s="373" t="s">
        <v>46</v>
      </c>
      <c r="C8" s="283" t="s">
        <v>47</v>
      </c>
      <c r="D8" s="283" t="s">
        <v>48</v>
      </c>
    </row>
    <row r="9" spans="1:4" x14ac:dyDescent="0.2">
      <c r="A9" s="370">
        <v>5500</v>
      </c>
      <c r="B9" s="372" t="s">
        <v>410</v>
      </c>
      <c r="C9" s="433">
        <f>SUM(C10:C31)</f>
        <v>158205198.13</v>
      </c>
      <c r="D9" s="433">
        <f>SUM(D10:D31)</f>
        <v>49621238.660000004</v>
      </c>
    </row>
    <row r="10" spans="1:4" x14ac:dyDescent="0.2">
      <c r="A10" s="368">
        <v>5510</v>
      </c>
      <c r="B10" s="371" t="s">
        <v>409</v>
      </c>
      <c r="C10" s="366">
        <v>2791319.56</v>
      </c>
      <c r="D10" s="365">
        <v>24810619.329999998</v>
      </c>
    </row>
    <row r="11" spans="1:4" x14ac:dyDescent="0.2">
      <c r="A11" s="368">
        <v>5511</v>
      </c>
      <c r="B11" s="371" t="s">
        <v>408</v>
      </c>
      <c r="C11" s="366">
        <v>15938422.460000001</v>
      </c>
      <c r="D11" s="365">
        <v>0</v>
      </c>
    </row>
    <row r="12" spans="1:4" x14ac:dyDescent="0.2">
      <c r="A12" s="368">
        <v>5512</v>
      </c>
      <c r="B12" s="371" t="s">
        <v>407</v>
      </c>
      <c r="C12" s="366">
        <v>0</v>
      </c>
      <c r="D12" s="365">
        <v>0</v>
      </c>
    </row>
    <row r="13" spans="1:4" x14ac:dyDescent="0.2">
      <c r="A13" s="368">
        <v>5513</v>
      </c>
      <c r="B13" s="371" t="s">
        <v>406</v>
      </c>
      <c r="C13" s="366">
        <v>0</v>
      </c>
      <c r="D13" s="365">
        <v>0</v>
      </c>
    </row>
    <row r="14" spans="1:4" x14ac:dyDescent="0.2">
      <c r="A14" s="368">
        <v>5514</v>
      </c>
      <c r="B14" s="371" t="s">
        <v>405</v>
      </c>
      <c r="C14" s="366">
        <v>120077851.55</v>
      </c>
      <c r="D14" s="365">
        <v>0</v>
      </c>
    </row>
    <row r="15" spans="1:4" x14ac:dyDescent="0.2">
      <c r="A15" s="368">
        <v>5515</v>
      </c>
      <c r="B15" s="371" t="s">
        <v>404</v>
      </c>
      <c r="C15" s="366">
        <v>31231.47</v>
      </c>
      <c r="D15" s="365">
        <v>22614141.760000002</v>
      </c>
    </row>
    <row r="16" spans="1:4" x14ac:dyDescent="0.2">
      <c r="A16" s="368">
        <v>5516</v>
      </c>
      <c r="B16" s="371" t="s">
        <v>403</v>
      </c>
      <c r="C16" s="366">
        <v>12614989.560000001</v>
      </c>
      <c r="D16" s="365">
        <v>31009.13</v>
      </c>
    </row>
    <row r="17" spans="1:4" x14ac:dyDescent="0.2">
      <c r="A17" s="368">
        <v>5517</v>
      </c>
      <c r="B17" s="371" t="s">
        <v>402</v>
      </c>
      <c r="C17" s="366">
        <v>0</v>
      </c>
      <c r="D17" s="365">
        <v>2165468.44</v>
      </c>
    </row>
    <row r="18" spans="1:4" x14ac:dyDescent="0.2">
      <c r="A18" s="368">
        <v>5518</v>
      </c>
      <c r="B18" s="371" t="s">
        <v>401</v>
      </c>
      <c r="C18" s="366">
        <v>0</v>
      </c>
      <c r="D18" s="365">
        <v>0</v>
      </c>
    </row>
    <row r="19" spans="1:4" x14ac:dyDescent="0.2">
      <c r="A19" s="368">
        <v>5520</v>
      </c>
      <c r="B19" s="371" t="s">
        <v>400</v>
      </c>
      <c r="C19" s="366">
        <v>0</v>
      </c>
      <c r="D19" s="365">
        <v>0</v>
      </c>
    </row>
    <row r="20" spans="1:4" x14ac:dyDescent="0.2">
      <c r="A20" s="368">
        <v>5521</v>
      </c>
      <c r="B20" s="371" t="s">
        <v>399</v>
      </c>
      <c r="C20" s="366">
        <v>0</v>
      </c>
      <c r="D20" s="365">
        <v>0</v>
      </c>
    </row>
    <row r="21" spans="1:4" x14ac:dyDescent="0.2">
      <c r="A21" s="368">
        <v>5522</v>
      </c>
      <c r="B21" s="371" t="s">
        <v>398</v>
      </c>
      <c r="C21" s="366">
        <v>0</v>
      </c>
      <c r="D21" s="365">
        <v>0</v>
      </c>
    </row>
    <row r="22" spans="1:4" x14ac:dyDescent="0.2">
      <c r="A22" s="368">
        <v>5530</v>
      </c>
      <c r="B22" s="371" t="s">
        <v>397</v>
      </c>
      <c r="C22" s="366">
        <v>0</v>
      </c>
      <c r="D22" s="365">
        <v>0</v>
      </c>
    </row>
    <row r="23" spans="1:4" x14ac:dyDescent="0.2">
      <c r="A23" s="368">
        <v>5531</v>
      </c>
      <c r="B23" s="371" t="s">
        <v>396</v>
      </c>
      <c r="C23" s="366">
        <v>0</v>
      </c>
      <c r="D23" s="365">
        <v>0</v>
      </c>
    </row>
    <row r="24" spans="1:4" x14ac:dyDescent="0.2">
      <c r="A24" s="368">
        <v>5532</v>
      </c>
      <c r="B24" s="371" t="s">
        <v>395</v>
      </c>
      <c r="C24" s="366">
        <v>0</v>
      </c>
      <c r="D24" s="365">
        <v>0</v>
      </c>
    </row>
    <row r="25" spans="1:4" x14ac:dyDescent="0.2">
      <c r="A25" s="368">
        <v>5533</v>
      </c>
      <c r="B25" s="371" t="s">
        <v>394</v>
      </c>
      <c r="C25" s="366">
        <v>0</v>
      </c>
      <c r="D25" s="365">
        <v>0</v>
      </c>
    </row>
    <row r="26" spans="1:4" x14ac:dyDescent="0.2">
      <c r="A26" s="368">
        <v>5534</v>
      </c>
      <c r="B26" s="371" t="s">
        <v>393</v>
      </c>
      <c r="C26" s="366">
        <v>0</v>
      </c>
      <c r="D26" s="365">
        <v>0</v>
      </c>
    </row>
    <row r="27" spans="1:4" x14ac:dyDescent="0.2">
      <c r="A27" s="368">
        <v>5535</v>
      </c>
      <c r="B27" s="371" t="s">
        <v>392</v>
      </c>
      <c r="C27" s="366">
        <v>0</v>
      </c>
      <c r="D27" s="365">
        <v>0</v>
      </c>
    </row>
    <row r="28" spans="1:4" x14ac:dyDescent="0.2">
      <c r="A28" s="368">
        <v>5540</v>
      </c>
      <c r="B28" s="371" t="s">
        <v>391</v>
      </c>
      <c r="C28" s="366">
        <v>0</v>
      </c>
      <c r="D28" s="365">
        <v>0</v>
      </c>
    </row>
    <row r="29" spans="1:4" x14ac:dyDescent="0.2">
      <c r="A29" s="368">
        <v>5541</v>
      </c>
      <c r="B29" s="371" t="s">
        <v>391</v>
      </c>
      <c r="C29" s="366">
        <v>0</v>
      </c>
      <c r="D29" s="365">
        <v>0</v>
      </c>
    </row>
    <row r="30" spans="1:4" x14ac:dyDescent="0.2">
      <c r="A30" s="368">
        <v>5550</v>
      </c>
      <c r="B30" s="367" t="s">
        <v>390</v>
      </c>
      <c r="C30" s="366">
        <v>0</v>
      </c>
      <c r="D30" s="365">
        <v>0</v>
      </c>
    </row>
    <row r="31" spans="1:4" x14ac:dyDescent="0.2">
      <c r="A31" s="368">
        <v>5551</v>
      </c>
      <c r="B31" s="367" t="s">
        <v>390</v>
      </c>
      <c r="C31" s="366">
        <v>6751383.5300000003</v>
      </c>
      <c r="D31" s="365">
        <v>0</v>
      </c>
    </row>
    <row r="32" spans="1:4" x14ac:dyDescent="0.2">
      <c r="A32" s="368">
        <v>5590</v>
      </c>
      <c r="B32" s="367" t="s">
        <v>389</v>
      </c>
      <c r="C32" s="433">
        <f>SUM(C33:C40)</f>
        <v>6751383.5300000003</v>
      </c>
      <c r="D32" s="433">
        <f>SUM(D33:D40)</f>
        <v>37877304.829999998</v>
      </c>
    </row>
    <row r="33" spans="1:4" x14ac:dyDescent="0.2">
      <c r="A33" s="368">
        <v>5591</v>
      </c>
      <c r="B33" s="367" t="s">
        <v>388</v>
      </c>
      <c r="C33" s="366">
        <v>0</v>
      </c>
      <c r="D33" s="365">
        <v>0</v>
      </c>
    </row>
    <row r="34" spans="1:4" x14ac:dyDescent="0.2">
      <c r="A34" s="368">
        <v>5592</v>
      </c>
      <c r="B34" s="367" t="s">
        <v>387</v>
      </c>
      <c r="C34" s="366">
        <v>0</v>
      </c>
      <c r="D34" s="365">
        <v>0</v>
      </c>
    </row>
    <row r="35" spans="1:4" x14ac:dyDescent="0.2">
      <c r="A35" s="368">
        <v>5593</v>
      </c>
      <c r="B35" s="367" t="s">
        <v>386</v>
      </c>
      <c r="C35" s="366">
        <v>0</v>
      </c>
      <c r="D35" s="365">
        <v>0</v>
      </c>
    </row>
    <row r="36" spans="1:4" x14ac:dyDescent="0.2">
      <c r="A36" s="368">
        <v>5594</v>
      </c>
      <c r="B36" s="367" t="s">
        <v>385</v>
      </c>
      <c r="C36" s="366">
        <v>0</v>
      </c>
      <c r="D36" s="365">
        <v>0</v>
      </c>
    </row>
    <row r="37" spans="1:4" x14ac:dyDescent="0.2">
      <c r="A37" s="368">
        <v>5595</v>
      </c>
      <c r="B37" s="367" t="s">
        <v>384</v>
      </c>
      <c r="C37" s="366">
        <v>0</v>
      </c>
      <c r="D37" s="365">
        <v>0</v>
      </c>
    </row>
    <row r="38" spans="1:4" x14ac:dyDescent="0.2">
      <c r="A38" s="368">
        <v>5596</v>
      </c>
      <c r="B38" s="367" t="s">
        <v>383</v>
      </c>
      <c r="C38" s="366">
        <v>0</v>
      </c>
      <c r="D38" s="365">
        <v>0</v>
      </c>
    </row>
    <row r="39" spans="1:4" x14ac:dyDescent="0.2">
      <c r="A39" s="368">
        <v>5597</v>
      </c>
      <c r="B39" s="367" t="s">
        <v>382</v>
      </c>
      <c r="C39" s="366">
        <v>6751383.5300000003</v>
      </c>
      <c r="D39" s="365">
        <v>0</v>
      </c>
    </row>
    <row r="40" spans="1:4" x14ac:dyDescent="0.2">
      <c r="A40" s="368">
        <v>5599</v>
      </c>
      <c r="B40" s="367" t="s">
        <v>381</v>
      </c>
      <c r="C40" s="366">
        <v>0</v>
      </c>
      <c r="D40" s="365">
        <v>37877304.829999998</v>
      </c>
    </row>
    <row r="41" spans="1:4" x14ac:dyDescent="0.2">
      <c r="A41" s="370">
        <v>5600</v>
      </c>
      <c r="B41" s="369" t="s">
        <v>380</v>
      </c>
      <c r="C41" s="433">
        <f>SUM(C42:C43)</f>
        <v>203877037.94999999</v>
      </c>
      <c r="D41" s="433">
        <f>SUM(D42:D43)</f>
        <v>8741980.4700000007</v>
      </c>
    </row>
    <row r="42" spans="1:4" x14ac:dyDescent="0.2">
      <c r="A42" s="368">
        <v>5610</v>
      </c>
      <c r="B42" s="367" t="s">
        <v>379</v>
      </c>
      <c r="C42" s="366">
        <v>203877037.94999999</v>
      </c>
      <c r="D42" s="365">
        <v>8741980.4700000007</v>
      </c>
    </row>
    <row r="43" spans="1:4" x14ac:dyDescent="0.2">
      <c r="A43" s="364">
        <v>5611</v>
      </c>
      <c r="B43" s="363" t="s">
        <v>378</v>
      </c>
      <c r="C43" s="366">
        <v>0</v>
      </c>
      <c r="D43" s="362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7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9" sqref="B9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89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394" t="s">
        <v>134</v>
      </c>
      <c r="B5" s="393"/>
      <c r="C5" s="392" t="s">
        <v>140</v>
      </c>
    </row>
    <row r="6" spans="1:3" x14ac:dyDescent="0.2">
      <c r="A6" s="391"/>
      <c r="B6" s="391"/>
      <c r="C6" s="390"/>
    </row>
    <row r="7" spans="1:3" ht="15" customHeight="1" x14ac:dyDescent="0.2">
      <c r="A7" s="225" t="s">
        <v>45</v>
      </c>
      <c r="B7" s="389" t="s">
        <v>46</v>
      </c>
      <c r="C7" s="373" t="s">
        <v>264</v>
      </c>
    </row>
    <row r="8" spans="1:3" x14ac:dyDescent="0.2">
      <c r="A8" s="386">
        <v>900001</v>
      </c>
      <c r="B8" s="388" t="s">
        <v>425</v>
      </c>
      <c r="C8" s="384">
        <v>2916833988.3800001</v>
      </c>
    </row>
    <row r="9" spans="1:3" x14ac:dyDescent="0.2">
      <c r="A9" s="386">
        <v>900002</v>
      </c>
      <c r="B9" s="385" t="s">
        <v>424</v>
      </c>
      <c r="C9" s="384">
        <f>SUM(C10:C14)</f>
        <v>89442386.950000003</v>
      </c>
    </row>
    <row r="10" spans="1:3" x14ac:dyDescent="0.2">
      <c r="A10" s="387">
        <v>4320</v>
      </c>
      <c r="B10" s="381" t="s">
        <v>423</v>
      </c>
      <c r="C10" s="378">
        <v>0</v>
      </c>
    </row>
    <row r="11" spans="1:3" ht="20.399999999999999" x14ac:dyDescent="0.2">
      <c r="A11" s="387">
        <v>4330</v>
      </c>
      <c r="B11" s="381" t="s">
        <v>422</v>
      </c>
      <c r="C11" s="378">
        <v>0</v>
      </c>
    </row>
    <row r="12" spans="1:3" x14ac:dyDescent="0.2">
      <c r="A12" s="387">
        <v>4340</v>
      </c>
      <c r="B12" s="381" t="s">
        <v>421</v>
      </c>
      <c r="C12" s="378">
        <v>0</v>
      </c>
    </row>
    <row r="13" spans="1:3" x14ac:dyDescent="0.2">
      <c r="A13" s="387">
        <v>4399</v>
      </c>
      <c r="B13" s="381" t="s">
        <v>420</v>
      </c>
      <c r="C13" s="378">
        <v>0</v>
      </c>
    </row>
    <row r="14" spans="1:3" x14ac:dyDescent="0.2">
      <c r="A14" s="380">
        <v>4400</v>
      </c>
      <c r="B14" s="381" t="s">
        <v>419</v>
      </c>
      <c r="C14" s="378">
        <v>89442386.950000003</v>
      </c>
    </row>
    <row r="15" spans="1:3" x14ac:dyDescent="0.2">
      <c r="A15" s="386">
        <v>900003</v>
      </c>
      <c r="B15" s="385" t="s">
        <v>418</v>
      </c>
      <c r="C15" s="384">
        <f>SUM(C16:C19)</f>
        <v>0</v>
      </c>
    </row>
    <row r="16" spans="1:3" x14ac:dyDescent="0.2">
      <c r="A16" s="383">
        <v>52</v>
      </c>
      <c r="B16" s="381" t="s">
        <v>417</v>
      </c>
      <c r="C16" s="378">
        <v>0</v>
      </c>
    </row>
    <row r="17" spans="1:3" x14ac:dyDescent="0.2">
      <c r="A17" s="383">
        <v>62</v>
      </c>
      <c r="B17" s="381" t="s">
        <v>416</v>
      </c>
      <c r="C17" s="378">
        <v>0</v>
      </c>
    </row>
    <row r="18" spans="1:3" x14ac:dyDescent="0.2">
      <c r="A18" s="382" t="s">
        <v>415</v>
      </c>
      <c r="B18" s="381" t="s">
        <v>414</v>
      </c>
      <c r="C18" s="378">
        <v>0</v>
      </c>
    </row>
    <row r="19" spans="1:3" x14ac:dyDescent="0.2">
      <c r="A19" s="380">
        <v>4500</v>
      </c>
      <c r="B19" s="379" t="s">
        <v>413</v>
      </c>
      <c r="C19" s="378">
        <v>0</v>
      </c>
    </row>
    <row r="20" spans="1:3" x14ac:dyDescent="0.2">
      <c r="A20" s="377">
        <v>900004</v>
      </c>
      <c r="B20" s="376" t="s">
        <v>412</v>
      </c>
      <c r="C20" s="375">
        <f>+C8+C9-C15</f>
        <v>3006276375.3299999</v>
      </c>
    </row>
    <row r="21" spans="1:3" x14ac:dyDescent="0.2">
      <c r="C21" s="7"/>
    </row>
    <row r="22" spans="1:3" x14ac:dyDescent="0.2">
      <c r="C22" s="7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65" customWidth="1"/>
    <col min="4" max="16384" width="11.44140625" style="65"/>
  </cols>
  <sheetData>
    <row r="2" spans="1:4" ht="15" customHeight="1" x14ac:dyDescent="0.2">
      <c r="A2" s="471" t="s">
        <v>142</v>
      </c>
      <c r="B2" s="472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233</v>
      </c>
      <c r="B4" s="169"/>
      <c r="C4" s="169"/>
      <c r="D4" s="173"/>
    </row>
    <row r="5" spans="1:4" ht="14.1" customHeight="1" x14ac:dyDescent="0.2">
      <c r="A5" s="139" t="s">
        <v>143</v>
      </c>
      <c r="B5" s="140"/>
      <c r="C5" s="140"/>
      <c r="D5" s="93"/>
    </row>
    <row r="6" spans="1:4" x14ac:dyDescent="0.2">
      <c r="A6" s="174"/>
      <c r="B6" s="12"/>
      <c r="C6" s="12"/>
      <c r="D6" s="96"/>
    </row>
    <row r="7" spans="1:4" ht="15" customHeight="1" x14ac:dyDescent="0.2">
      <c r="A7" s="499" t="s">
        <v>215</v>
      </c>
      <c r="B7" s="500"/>
      <c r="C7" s="12"/>
      <c r="D7" s="96"/>
    </row>
    <row r="8" spans="1:4" ht="14.1" customHeight="1" x14ac:dyDescent="0.2">
      <c r="A8" s="175" t="s">
        <v>216</v>
      </c>
      <c r="B8" s="172"/>
      <c r="C8" s="12"/>
      <c r="D8" s="96"/>
    </row>
    <row r="9" spans="1:4" ht="14.1" customHeight="1" x14ac:dyDescent="0.2">
      <c r="A9" s="175" t="s">
        <v>217</v>
      </c>
      <c r="B9" s="172"/>
      <c r="C9" s="12"/>
      <c r="D9" s="96"/>
    </row>
    <row r="10" spans="1:4" ht="14.1" customHeight="1" x14ac:dyDescent="0.2">
      <c r="A10" s="175" t="s">
        <v>218</v>
      </c>
      <c r="B10" s="172"/>
      <c r="C10" s="12"/>
      <c r="D10" s="96"/>
    </row>
    <row r="11" spans="1:4" ht="14.1" customHeight="1" thickBot="1" x14ac:dyDescent="0.25">
      <c r="A11" s="176" t="s">
        <v>219</v>
      </c>
      <c r="B11" s="177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G19" sqref="G19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394" t="s">
        <v>135</v>
      </c>
      <c r="B5" s="393"/>
      <c r="C5" s="405" t="s">
        <v>141</v>
      </c>
    </row>
    <row r="6" spans="1:3" ht="11.25" customHeight="1" x14ac:dyDescent="0.2">
      <c r="A6" s="391"/>
      <c r="B6" s="390"/>
      <c r="C6" s="404"/>
    </row>
    <row r="7" spans="1:3" ht="15" customHeight="1" x14ac:dyDescent="0.2">
      <c r="A7" s="225" t="s">
        <v>45</v>
      </c>
      <c r="B7" s="389" t="s">
        <v>46</v>
      </c>
      <c r="C7" s="373" t="s">
        <v>264</v>
      </c>
    </row>
    <row r="8" spans="1:3" x14ac:dyDescent="0.2">
      <c r="A8" s="403">
        <v>900001</v>
      </c>
      <c r="B8" s="402" t="s">
        <v>448</v>
      </c>
      <c r="C8" s="401"/>
    </row>
    <row r="9" spans="1:3" x14ac:dyDescent="0.2">
      <c r="A9" s="403">
        <v>900002</v>
      </c>
      <c r="B9" s="402" t="s">
        <v>447</v>
      </c>
      <c r="C9" s="401">
        <f>SUM(C10:C26)</f>
        <v>0</v>
      </c>
    </row>
    <row r="10" spans="1:3" x14ac:dyDescent="0.2">
      <c r="A10" s="387">
        <v>5100</v>
      </c>
      <c r="B10" s="400" t="s">
        <v>446</v>
      </c>
      <c r="C10" s="398"/>
    </row>
    <row r="11" spans="1:3" x14ac:dyDescent="0.2">
      <c r="A11" s="387">
        <v>5200</v>
      </c>
      <c r="B11" s="400" t="s">
        <v>445</v>
      </c>
      <c r="C11" s="398"/>
    </row>
    <row r="12" spans="1:3" x14ac:dyDescent="0.2">
      <c r="A12" s="387">
        <v>5300</v>
      </c>
      <c r="B12" s="400" t="s">
        <v>444</v>
      </c>
      <c r="C12" s="398"/>
    </row>
    <row r="13" spans="1:3" x14ac:dyDescent="0.2">
      <c r="A13" s="387">
        <v>5400</v>
      </c>
      <c r="B13" s="400" t="s">
        <v>443</v>
      </c>
      <c r="C13" s="398"/>
    </row>
    <row r="14" spans="1:3" x14ac:dyDescent="0.2">
      <c r="A14" s="387">
        <v>5500</v>
      </c>
      <c r="B14" s="400" t="s">
        <v>442</v>
      </c>
      <c r="C14" s="398"/>
    </row>
    <row r="15" spans="1:3" x14ac:dyDescent="0.2">
      <c r="A15" s="387">
        <v>5600</v>
      </c>
      <c r="B15" s="400" t="s">
        <v>441</v>
      </c>
      <c r="C15" s="398"/>
    </row>
    <row r="16" spans="1:3" x14ac:dyDescent="0.2">
      <c r="A16" s="387">
        <v>5700</v>
      </c>
      <c r="B16" s="400" t="s">
        <v>440</v>
      </c>
      <c r="C16" s="398"/>
    </row>
    <row r="17" spans="1:3" x14ac:dyDescent="0.2">
      <c r="A17" s="387" t="s">
        <v>439</v>
      </c>
      <c r="B17" s="400" t="s">
        <v>438</v>
      </c>
      <c r="C17" s="398"/>
    </row>
    <row r="18" spans="1:3" x14ac:dyDescent="0.2">
      <c r="A18" s="387">
        <v>5900</v>
      </c>
      <c r="B18" s="400" t="s">
        <v>437</v>
      </c>
      <c r="C18" s="398"/>
    </row>
    <row r="19" spans="1:3" x14ac:dyDescent="0.2">
      <c r="A19" s="383">
        <v>6200</v>
      </c>
      <c r="B19" s="400" t="s">
        <v>436</v>
      </c>
      <c r="C19" s="398"/>
    </row>
    <row r="20" spans="1:3" x14ac:dyDescent="0.2">
      <c r="A20" s="383">
        <v>7200</v>
      </c>
      <c r="B20" s="400" t="s">
        <v>435</v>
      </c>
      <c r="C20" s="398"/>
    </row>
    <row r="21" spans="1:3" x14ac:dyDescent="0.2">
      <c r="A21" s="383">
        <v>7300</v>
      </c>
      <c r="B21" s="400" t="s">
        <v>434</v>
      </c>
      <c r="C21" s="398"/>
    </row>
    <row r="22" spans="1:3" x14ac:dyDescent="0.2">
      <c r="A22" s="383">
        <v>7500</v>
      </c>
      <c r="B22" s="400" t="s">
        <v>433</v>
      </c>
      <c r="C22" s="398"/>
    </row>
    <row r="23" spans="1:3" x14ac:dyDescent="0.2">
      <c r="A23" s="383">
        <v>7900</v>
      </c>
      <c r="B23" s="400" t="s">
        <v>432</v>
      </c>
      <c r="C23" s="398"/>
    </row>
    <row r="24" spans="1:3" x14ac:dyDescent="0.2">
      <c r="A24" s="383">
        <v>9100</v>
      </c>
      <c r="B24" s="400" t="s">
        <v>431</v>
      </c>
      <c r="C24" s="398"/>
    </row>
    <row r="25" spans="1:3" x14ac:dyDescent="0.2">
      <c r="A25" s="383">
        <v>9900</v>
      </c>
      <c r="B25" s="400" t="s">
        <v>430</v>
      </c>
      <c r="C25" s="398"/>
    </row>
    <row r="26" spans="1:3" x14ac:dyDescent="0.2">
      <c r="A26" s="383">
        <v>7400</v>
      </c>
      <c r="B26" s="399" t="s">
        <v>429</v>
      </c>
      <c r="C26" s="398"/>
    </row>
    <row r="27" spans="1:3" x14ac:dyDescent="0.2">
      <c r="A27" s="403">
        <v>900003</v>
      </c>
      <c r="B27" s="402" t="s">
        <v>428</v>
      </c>
      <c r="C27" s="401">
        <f>SUM(C28:C34)</f>
        <v>0</v>
      </c>
    </row>
    <row r="28" spans="1:3" ht="20.399999999999999" x14ac:dyDescent="0.2">
      <c r="A28" s="387">
        <v>5510</v>
      </c>
      <c r="B28" s="400" t="s">
        <v>409</v>
      </c>
      <c r="C28" s="398"/>
    </row>
    <row r="29" spans="1:3" x14ac:dyDescent="0.2">
      <c r="A29" s="387">
        <v>5520</v>
      </c>
      <c r="B29" s="400" t="s">
        <v>400</v>
      </c>
      <c r="C29" s="398"/>
    </row>
    <row r="30" spans="1:3" x14ac:dyDescent="0.2">
      <c r="A30" s="387">
        <v>5530</v>
      </c>
      <c r="B30" s="400" t="s">
        <v>397</v>
      </c>
      <c r="C30" s="398"/>
    </row>
    <row r="31" spans="1:3" ht="20.399999999999999" x14ac:dyDescent="0.2">
      <c r="A31" s="387">
        <v>5540</v>
      </c>
      <c r="B31" s="400" t="s">
        <v>391</v>
      </c>
      <c r="C31" s="398"/>
    </row>
    <row r="32" spans="1:3" x14ac:dyDescent="0.2">
      <c r="A32" s="387">
        <v>5550</v>
      </c>
      <c r="B32" s="400" t="s">
        <v>390</v>
      </c>
      <c r="C32" s="398"/>
    </row>
    <row r="33" spans="1:3" x14ac:dyDescent="0.2">
      <c r="A33" s="387">
        <v>5590</v>
      </c>
      <c r="B33" s="400" t="s">
        <v>389</v>
      </c>
      <c r="C33" s="398"/>
    </row>
    <row r="34" spans="1:3" x14ac:dyDescent="0.2">
      <c r="A34" s="387">
        <v>5600</v>
      </c>
      <c r="B34" s="399" t="s">
        <v>427</v>
      </c>
      <c r="C34" s="398"/>
    </row>
    <row r="35" spans="1:3" x14ac:dyDescent="0.2">
      <c r="A35" s="397">
        <v>900004</v>
      </c>
      <c r="B35" s="396" t="s">
        <v>426</v>
      </c>
      <c r="C35" s="395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8" sqref="A8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7" customWidth="1"/>
    <col min="4" max="16384" width="11.44140625" style="65"/>
  </cols>
  <sheetData>
    <row r="2" spans="1:4" ht="15" customHeight="1" x14ac:dyDescent="0.2">
      <c r="A2" s="471" t="s">
        <v>142</v>
      </c>
      <c r="B2" s="472"/>
      <c r="C2" s="4"/>
    </row>
    <row r="3" spans="1:4" ht="10.8" thickBot="1" x14ac:dyDescent="0.25">
      <c r="A3" s="89"/>
      <c r="B3" s="89"/>
      <c r="C3" s="4"/>
    </row>
    <row r="4" spans="1:4" ht="14.1" customHeight="1" x14ac:dyDescent="0.2">
      <c r="A4" s="137" t="s">
        <v>233</v>
      </c>
      <c r="B4" s="169"/>
      <c r="C4" s="169"/>
      <c r="D4" s="95"/>
    </row>
    <row r="5" spans="1:4" ht="14.1" customHeight="1" x14ac:dyDescent="0.2">
      <c r="A5" s="139" t="s">
        <v>143</v>
      </c>
      <c r="B5" s="140"/>
      <c r="C5" s="140"/>
      <c r="D5" s="96"/>
    </row>
    <row r="6" spans="1:4" x14ac:dyDescent="0.2">
      <c r="A6" s="174"/>
      <c r="B6" s="12"/>
      <c r="C6" s="13"/>
      <c r="D6" s="96"/>
    </row>
    <row r="7" spans="1:4" ht="15" customHeight="1" x14ac:dyDescent="0.2">
      <c r="A7" s="499" t="s">
        <v>220</v>
      </c>
      <c r="B7" s="500"/>
      <c r="C7" s="13"/>
      <c r="D7" s="96"/>
    </row>
    <row r="8" spans="1:4" ht="14.1" customHeight="1" x14ac:dyDescent="0.2">
      <c r="A8" s="178" t="s">
        <v>221</v>
      </c>
      <c r="B8" s="172"/>
      <c r="C8" s="13"/>
      <c r="D8" s="96"/>
    </row>
    <row r="9" spans="1:4" ht="14.1" customHeight="1" x14ac:dyDescent="0.2">
      <c r="A9" s="178" t="s">
        <v>222</v>
      </c>
      <c r="B9" s="172"/>
      <c r="C9" s="13"/>
      <c r="D9" s="96"/>
    </row>
    <row r="10" spans="1:4" ht="14.1" customHeight="1" x14ac:dyDescent="0.2">
      <c r="A10" s="178" t="s">
        <v>223</v>
      </c>
      <c r="B10" s="172"/>
      <c r="C10" s="13"/>
      <c r="D10" s="96"/>
    </row>
    <row r="11" spans="1:4" ht="14.1" customHeight="1" thickBot="1" x14ac:dyDescent="0.25">
      <c r="A11" s="179" t="s">
        <v>224</v>
      </c>
      <c r="B11" s="177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6" width="17.6640625" style="7" customWidth="1"/>
    <col min="7" max="8" width="11.44140625" style="89" customWidth="1"/>
    <col min="9" max="16384" width="11.44140625" style="89"/>
  </cols>
  <sheetData>
    <row r="2" spans="1:5" ht="15" customHeight="1" x14ac:dyDescent="0.2">
      <c r="A2" s="471" t="s">
        <v>142</v>
      </c>
      <c r="B2" s="472"/>
      <c r="C2" s="89"/>
      <c r="D2" s="89"/>
      <c r="E2" s="89"/>
    </row>
    <row r="3" spans="1:5" ht="10.8" thickBot="1" x14ac:dyDescent="0.25">
      <c r="C3" s="89"/>
      <c r="D3" s="89"/>
      <c r="E3" s="89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92"/>
      <c r="C5" s="92"/>
      <c r="D5" s="92"/>
      <c r="E5" s="93"/>
    </row>
    <row r="6" spans="1:5" ht="14.1" customHeight="1" x14ac:dyDescent="0.2">
      <c r="A6" s="139" t="s">
        <v>146</v>
      </c>
      <c r="B6" s="92"/>
      <c r="C6" s="92"/>
      <c r="D6" s="92"/>
      <c r="E6" s="93"/>
    </row>
    <row r="7" spans="1:5" ht="14.1" customHeight="1" x14ac:dyDescent="0.2">
      <c r="A7" s="143" t="s">
        <v>147</v>
      </c>
      <c r="B7" s="92"/>
      <c r="C7" s="92"/>
      <c r="D7" s="92"/>
      <c r="E7" s="93"/>
    </row>
    <row r="8" spans="1:5" ht="14.1" customHeight="1" x14ac:dyDescent="0.2">
      <c r="A8" s="143" t="s">
        <v>148</v>
      </c>
      <c r="B8" s="12"/>
      <c r="C8" s="12"/>
      <c r="D8" s="12"/>
      <c r="E8" s="96"/>
    </row>
    <row r="9" spans="1:5" ht="14.1" customHeight="1" thickBot="1" x14ac:dyDescent="0.25">
      <c r="A9" s="144" t="s">
        <v>149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09375" defaultRowHeight="10.199999999999999" x14ac:dyDescent="0.2"/>
  <cols>
    <col min="1" max="2" width="42.109375" style="6"/>
    <col min="3" max="3" width="18.6640625" style="6" bestFit="1" customWidth="1"/>
    <col min="4" max="4" width="17" style="6" bestFit="1" customWidth="1"/>
    <col min="5" max="5" width="9.109375" style="6" bestFit="1" customWidth="1"/>
    <col min="6" max="16384" width="42.10937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75</v>
      </c>
    </row>
    <row r="5" spans="1:8" s="39" customFormat="1" ht="12.75" customHeight="1" x14ac:dyDescent="0.2">
      <c r="A5" s="502" t="s">
        <v>76</v>
      </c>
      <c r="B5" s="502"/>
      <c r="C5" s="502"/>
      <c r="D5" s="502"/>
      <c r="E5" s="502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3.2" x14ac:dyDescent="0.25">
      <c r="A7" s="41" t="s">
        <v>77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78</v>
      </c>
      <c r="B9" s="41"/>
      <c r="C9" s="41"/>
      <c r="D9" s="41"/>
    </row>
    <row r="10" spans="1:8" s="39" customFormat="1" ht="26.1" customHeight="1" x14ac:dyDescent="0.2">
      <c r="A10" s="56" t="s">
        <v>79</v>
      </c>
      <c r="B10" s="503" t="s">
        <v>80</v>
      </c>
      <c r="C10" s="503"/>
      <c r="D10" s="503"/>
      <c r="E10" s="503"/>
    </row>
    <row r="11" spans="1:8" s="39" customFormat="1" ht="12.9" customHeight="1" x14ac:dyDescent="0.2">
      <c r="A11" s="57" t="s">
        <v>81</v>
      </c>
      <c r="B11" s="57" t="s">
        <v>82</v>
      </c>
      <c r="C11" s="57"/>
      <c r="D11" s="57"/>
      <c r="E11" s="57"/>
    </row>
    <row r="12" spans="1:8" s="39" customFormat="1" ht="26.1" customHeight="1" x14ac:dyDescent="0.2">
      <c r="A12" s="57" t="s">
        <v>83</v>
      </c>
      <c r="B12" s="503" t="s">
        <v>84</v>
      </c>
      <c r="C12" s="503"/>
      <c r="D12" s="503"/>
      <c r="E12" s="503"/>
    </row>
    <row r="13" spans="1:8" s="39" customFormat="1" ht="26.1" customHeight="1" x14ac:dyDescent="0.2">
      <c r="A13" s="57" t="s">
        <v>85</v>
      </c>
      <c r="B13" s="503" t="s">
        <v>86</v>
      </c>
      <c r="C13" s="503"/>
      <c r="D13" s="503"/>
      <c r="E13" s="503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87</v>
      </c>
      <c r="B15" s="57" t="s">
        <v>88</v>
      </c>
    </row>
    <row r="16" spans="1:8" s="39" customFormat="1" ht="12.9" customHeight="1" x14ac:dyDescent="0.2">
      <c r="A16" s="57" t="s">
        <v>89</v>
      </c>
    </row>
    <row r="17" spans="1:8" s="39" customFormat="1" x14ac:dyDescent="0.2">
      <c r="A17" s="41"/>
    </row>
    <row r="18" spans="1:8" s="39" customFormat="1" x14ac:dyDescent="0.2">
      <c r="A18" s="41" t="s">
        <v>90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91</v>
      </c>
    </row>
    <row r="22" spans="1:8" s="39" customFormat="1" x14ac:dyDescent="0.2">
      <c r="B22" s="501" t="s">
        <v>92</v>
      </c>
      <c r="C22" s="501"/>
      <c r="D22" s="501"/>
      <c r="E22" s="501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93</v>
      </c>
      <c r="B24" s="47" t="s">
        <v>94</v>
      </c>
      <c r="C24" s="48"/>
      <c r="D24" s="45"/>
      <c r="E24" s="45"/>
      <c r="H24" s="43"/>
    </row>
    <row r="25" spans="1:8" s="39" customFormat="1" x14ac:dyDescent="0.2">
      <c r="A25" s="46" t="s">
        <v>95</v>
      </c>
      <c r="B25" s="47" t="s">
        <v>96</v>
      </c>
      <c r="C25" s="48"/>
      <c r="D25" s="45"/>
      <c r="E25" s="45"/>
      <c r="F25" s="43"/>
      <c r="H25" s="43"/>
    </row>
    <row r="26" spans="1:8" s="39" customFormat="1" x14ac:dyDescent="0.2">
      <c r="A26" s="46" t="s">
        <v>97</v>
      </c>
      <c r="B26" s="47" t="s">
        <v>98</v>
      </c>
      <c r="C26" s="48"/>
      <c r="D26" s="45"/>
      <c r="E26" s="45"/>
      <c r="F26" s="43"/>
      <c r="H26" s="43"/>
    </row>
    <row r="27" spans="1:8" s="39" customFormat="1" x14ac:dyDescent="0.2">
      <c r="A27" s="47" t="s">
        <v>99</v>
      </c>
      <c r="B27" s="47" t="s">
        <v>100</v>
      </c>
      <c r="C27" s="48"/>
      <c r="D27" s="45"/>
      <c r="E27" s="45"/>
      <c r="F27" s="43"/>
      <c r="H27" s="43"/>
    </row>
    <row r="28" spans="1:8" s="39" customFormat="1" x14ac:dyDescent="0.2">
      <c r="A28" s="47" t="s">
        <v>101</v>
      </c>
      <c r="B28" s="47" t="s">
        <v>102</v>
      </c>
      <c r="C28" s="48"/>
      <c r="D28" s="45"/>
      <c r="E28" s="45"/>
      <c r="F28" s="43"/>
      <c r="H28" s="43"/>
    </row>
    <row r="29" spans="1:8" s="39" customFormat="1" x14ac:dyDescent="0.2">
      <c r="A29" s="47" t="s">
        <v>103</v>
      </c>
      <c r="B29" s="47" t="s">
        <v>104</v>
      </c>
      <c r="C29" s="48"/>
      <c r="D29" s="45"/>
      <c r="E29" s="45"/>
      <c r="F29" s="43"/>
      <c r="H29" s="43"/>
    </row>
    <row r="30" spans="1:8" s="39" customFormat="1" x14ac:dyDescent="0.2">
      <c r="A30" s="47" t="s">
        <v>105</v>
      </c>
      <c r="B30" s="47" t="s">
        <v>106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107</v>
      </c>
      <c r="B31" s="47" t="s">
        <v>108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109</v>
      </c>
      <c r="B32" s="47" t="s">
        <v>110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111</v>
      </c>
      <c r="B33" s="47" t="s">
        <v>112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113</v>
      </c>
      <c r="B34" s="47" t="s">
        <v>114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115</v>
      </c>
      <c r="B35" s="49" t="s">
        <v>116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117</v>
      </c>
      <c r="B36" s="51" t="s">
        <v>117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118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0"/>
  <sheetViews>
    <sheetView zoomScaleNormal="100" zoomScaleSheetLayoutView="100" workbookViewId="0">
      <selection activeCell="B17" sqref="B17"/>
    </sheetView>
  </sheetViews>
  <sheetFormatPr baseColWidth="10" defaultColWidth="11.44140625" defaultRowHeight="10.199999999999999" x14ac:dyDescent="0.2"/>
  <cols>
    <col min="1" max="1" width="29.109375" style="89" customWidth="1"/>
    <col min="2" max="2" width="50.6640625" style="89" customWidth="1"/>
    <col min="3" max="7" width="17.6640625" style="7" customWidth="1"/>
    <col min="8" max="9" width="18.6640625" style="89" customWidth="1"/>
    <col min="10" max="10" width="11.44140625" style="89" customWidth="1"/>
    <col min="11" max="16384" width="11.441406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138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4" t="s">
        <v>282</v>
      </c>
      <c r="B5" s="227"/>
      <c r="E5" s="261"/>
      <c r="F5" s="261"/>
      <c r="I5" s="263" t="s">
        <v>265</v>
      </c>
    </row>
    <row r="6" spans="1:10" x14ac:dyDescent="0.2">
      <c r="A6" s="262"/>
      <c r="B6" s="262"/>
      <c r="C6" s="261"/>
      <c r="D6" s="261"/>
      <c r="E6" s="261"/>
      <c r="F6" s="261"/>
    </row>
    <row r="7" spans="1:10" ht="15" customHeight="1" x14ac:dyDescent="0.2">
      <c r="A7" s="225" t="s">
        <v>45</v>
      </c>
      <c r="B7" s="224" t="s">
        <v>46</v>
      </c>
      <c r="C7" s="260" t="s">
        <v>264</v>
      </c>
      <c r="D7" s="260" t="s">
        <v>263</v>
      </c>
      <c r="E7" s="260" t="s">
        <v>262</v>
      </c>
      <c r="F7" s="260" t="s">
        <v>261</v>
      </c>
      <c r="G7" s="259" t="s">
        <v>260</v>
      </c>
      <c r="H7" s="224" t="s">
        <v>259</v>
      </c>
      <c r="I7" s="224" t="s">
        <v>258</v>
      </c>
    </row>
    <row r="8" spans="1:10" x14ac:dyDescent="0.2">
      <c r="A8" s="407" t="s">
        <v>505</v>
      </c>
      <c r="B8" s="408" t="s">
        <v>506</v>
      </c>
      <c r="C8" s="409">
        <v>13000</v>
      </c>
      <c r="D8" s="267">
        <f>C8</f>
        <v>13000</v>
      </c>
      <c r="E8" s="267"/>
      <c r="F8" s="267"/>
      <c r="G8" s="266"/>
      <c r="H8" s="257" t="s">
        <v>577</v>
      </c>
      <c r="I8" s="265"/>
    </row>
    <row r="9" spans="1:10" x14ac:dyDescent="0.2">
      <c r="A9" s="407" t="s">
        <v>507</v>
      </c>
      <c r="B9" s="408" t="s">
        <v>508</v>
      </c>
      <c r="C9" s="409">
        <v>50000</v>
      </c>
      <c r="D9" s="267">
        <f t="shared" ref="D9:D43" si="0">C9</f>
        <v>50000</v>
      </c>
      <c r="E9" s="267"/>
      <c r="F9" s="267"/>
      <c r="G9" s="266"/>
      <c r="H9" s="257" t="s">
        <v>577</v>
      </c>
      <c r="I9" s="265"/>
    </row>
    <row r="10" spans="1:10" x14ac:dyDescent="0.2">
      <c r="A10" s="407" t="s">
        <v>509</v>
      </c>
      <c r="B10" s="408" t="s">
        <v>510</v>
      </c>
      <c r="C10" s="409">
        <v>199080</v>
      </c>
      <c r="D10" s="267">
        <f t="shared" si="0"/>
        <v>199080</v>
      </c>
      <c r="E10" s="267"/>
      <c r="F10" s="267"/>
      <c r="G10" s="266"/>
      <c r="H10" s="257" t="s">
        <v>577</v>
      </c>
      <c r="I10" s="265"/>
    </row>
    <row r="11" spans="1:10" x14ac:dyDescent="0.2">
      <c r="A11" s="407" t="s">
        <v>511</v>
      </c>
      <c r="B11" s="408" t="s">
        <v>512</v>
      </c>
      <c r="C11" s="409">
        <v>2000</v>
      </c>
      <c r="D11" s="267">
        <f t="shared" si="0"/>
        <v>2000</v>
      </c>
      <c r="E11" s="267"/>
      <c r="F11" s="267"/>
      <c r="G11" s="266"/>
      <c r="H11" s="257" t="s">
        <v>577</v>
      </c>
      <c r="I11" s="265"/>
    </row>
    <row r="12" spans="1:10" x14ac:dyDescent="0.2">
      <c r="A12" s="407" t="s">
        <v>513</v>
      </c>
      <c r="B12" s="408" t="s">
        <v>514</v>
      </c>
      <c r="C12" s="409">
        <v>20729.810000000001</v>
      </c>
      <c r="D12" s="267">
        <f t="shared" si="0"/>
        <v>20729.810000000001</v>
      </c>
      <c r="E12" s="267"/>
      <c r="F12" s="267"/>
      <c r="G12" s="266"/>
      <c r="H12" s="257" t="s">
        <v>577</v>
      </c>
      <c r="I12" s="265"/>
    </row>
    <row r="13" spans="1:10" x14ac:dyDescent="0.2">
      <c r="A13" s="407" t="s">
        <v>515</v>
      </c>
      <c r="B13" s="408" t="s">
        <v>516</v>
      </c>
      <c r="C13" s="409">
        <v>134000</v>
      </c>
      <c r="D13" s="267">
        <f t="shared" si="0"/>
        <v>134000</v>
      </c>
      <c r="E13" s="267"/>
      <c r="F13" s="267"/>
      <c r="G13" s="266"/>
      <c r="H13" s="257" t="s">
        <v>577</v>
      </c>
      <c r="I13" s="265"/>
    </row>
    <row r="14" spans="1:10" x14ac:dyDescent="0.2">
      <c r="A14" s="407" t="s">
        <v>517</v>
      </c>
      <c r="B14" s="408" t="s">
        <v>518</v>
      </c>
      <c r="C14" s="409">
        <v>237000</v>
      </c>
      <c r="D14" s="267">
        <f t="shared" si="0"/>
        <v>237000</v>
      </c>
      <c r="E14" s="267"/>
      <c r="F14" s="267"/>
      <c r="G14" s="266"/>
      <c r="H14" s="257" t="s">
        <v>577</v>
      </c>
      <c r="I14" s="265"/>
    </row>
    <row r="15" spans="1:10" x14ac:dyDescent="0.2">
      <c r="A15" s="407" t="s">
        <v>519</v>
      </c>
      <c r="B15" s="408" t="s">
        <v>520</v>
      </c>
      <c r="C15" s="409">
        <v>10000</v>
      </c>
      <c r="D15" s="267">
        <f t="shared" si="0"/>
        <v>10000</v>
      </c>
      <c r="E15" s="267"/>
      <c r="F15" s="267"/>
      <c r="G15" s="266"/>
      <c r="H15" s="257" t="s">
        <v>577</v>
      </c>
      <c r="I15" s="265"/>
    </row>
    <row r="16" spans="1:10" x14ac:dyDescent="0.2">
      <c r="A16" s="407" t="s">
        <v>521</v>
      </c>
      <c r="B16" s="408" t="s">
        <v>522</v>
      </c>
      <c r="C16" s="408">
        <v>-107.82</v>
      </c>
      <c r="D16" s="267">
        <f t="shared" si="0"/>
        <v>-107.82</v>
      </c>
      <c r="E16" s="267"/>
      <c r="F16" s="267"/>
      <c r="G16" s="266"/>
      <c r="H16" s="257" t="s">
        <v>577</v>
      </c>
      <c r="I16" s="265"/>
    </row>
    <row r="17" spans="1:9" x14ac:dyDescent="0.2">
      <c r="A17" s="407" t="s">
        <v>523</v>
      </c>
      <c r="B17" s="408" t="s">
        <v>524</v>
      </c>
      <c r="C17" s="409">
        <v>6000</v>
      </c>
      <c r="D17" s="267">
        <f t="shared" si="0"/>
        <v>6000</v>
      </c>
      <c r="E17" s="267"/>
      <c r="F17" s="267"/>
      <c r="G17" s="266"/>
      <c r="H17" s="257" t="s">
        <v>577</v>
      </c>
      <c r="I17" s="265"/>
    </row>
    <row r="18" spans="1:9" x14ac:dyDescent="0.2">
      <c r="A18" s="407" t="s">
        <v>525</v>
      </c>
      <c r="B18" s="408" t="s">
        <v>526</v>
      </c>
      <c r="C18" s="409">
        <v>10000</v>
      </c>
      <c r="D18" s="267">
        <f t="shared" si="0"/>
        <v>10000</v>
      </c>
      <c r="E18" s="267"/>
      <c r="F18" s="267"/>
      <c r="G18" s="266"/>
      <c r="H18" s="257" t="s">
        <v>577</v>
      </c>
      <c r="I18" s="265"/>
    </row>
    <row r="19" spans="1:9" x14ac:dyDescent="0.2">
      <c r="A19" s="407" t="s">
        <v>527</v>
      </c>
      <c r="B19" s="408" t="s">
        <v>528</v>
      </c>
      <c r="C19" s="409">
        <v>18000</v>
      </c>
      <c r="D19" s="267">
        <f t="shared" si="0"/>
        <v>18000</v>
      </c>
      <c r="E19" s="267"/>
      <c r="F19" s="267"/>
      <c r="G19" s="266"/>
      <c r="H19" s="257" t="s">
        <v>577</v>
      </c>
      <c r="I19" s="265"/>
    </row>
    <row r="20" spans="1:9" x14ac:dyDescent="0.2">
      <c r="A20" s="407" t="s">
        <v>529</v>
      </c>
      <c r="B20" s="408" t="s">
        <v>530</v>
      </c>
      <c r="C20" s="409">
        <v>75878.509999999995</v>
      </c>
      <c r="D20" s="267">
        <f t="shared" si="0"/>
        <v>75878.509999999995</v>
      </c>
      <c r="E20" s="267"/>
      <c r="F20" s="267"/>
      <c r="G20" s="266"/>
      <c r="H20" s="257" t="s">
        <v>577</v>
      </c>
      <c r="I20" s="265"/>
    </row>
    <row r="21" spans="1:9" x14ac:dyDescent="0.2">
      <c r="A21" s="407" t="s">
        <v>531</v>
      </c>
      <c r="B21" s="408" t="s">
        <v>532</v>
      </c>
      <c r="C21" s="409">
        <v>25000</v>
      </c>
      <c r="D21" s="267">
        <f t="shared" si="0"/>
        <v>25000</v>
      </c>
      <c r="E21" s="267"/>
      <c r="F21" s="267"/>
      <c r="G21" s="266"/>
      <c r="H21" s="257" t="s">
        <v>577</v>
      </c>
      <c r="I21" s="265"/>
    </row>
    <row r="22" spans="1:9" x14ac:dyDescent="0.2">
      <c r="A22" s="407" t="s">
        <v>533</v>
      </c>
      <c r="B22" s="408" t="s">
        <v>534</v>
      </c>
      <c r="C22" s="409">
        <v>5370</v>
      </c>
      <c r="D22" s="267">
        <f t="shared" si="0"/>
        <v>5370</v>
      </c>
      <c r="E22" s="267"/>
      <c r="F22" s="267"/>
      <c r="G22" s="266"/>
      <c r="H22" s="257" t="s">
        <v>577</v>
      </c>
      <c r="I22" s="265"/>
    </row>
    <row r="23" spans="1:9" x14ac:dyDescent="0.2">
      <c r="A23" s="407" t="s">
        <v>535</v>
      </c>
      <c r="B23" s="408" t="s">
        <v>536</v>
      </c>
      <c r="C23" s="409">
        <v>44000.01</v>
      </c>
      <c r="D23" s="267">
        <f t="shared" si="0"/>
        <v>44000.01</v>
      </c>
      <c r="E23" s="267"/>
      <c r="F23" s="267"/>
      <c r="G23" s="266"/>
      <c r="H23" s="257" t="s">
        <v>577</v>
      </c>
      <c r="I23" s="265"/>
    </row>
    <row r="24" spans="1:9" x14ac:dyDescent="0.2">
      <c r="A24" s="407" t="s">
        <v>537</v>
      </c>
      <c r="B24" s="408" t="s">
        <v>538</v>
      </c>
      <c r="C24" s="409">
        <v>6000</v>
      </c>
      <c r="D24" s="267">
        <f t="shared" si="0"/>
        <v>6000</v>
      </c>
      <c r="E24" s="267"/>
      <c r="F24" s="267"/>
      <c r="G24" s="266"/>
      <c r="H24" s="257" t="s">
        <v>577</v>
      </c>
      <c r="I24" s="265"/>
    </row>
    <row r="25" spans="1:9" x14ac:dyDescent="0.2">
      <c r="A25" s="407" t="s">
        <v>539</v>
      </c>
      <c r="B25" s="408" t="s">
        <v>540</v>
      </c>
      <c r="C25" s="409">
        <v>13000</v>
      </c>
      <c r="D25" s="267">
        <f t="shared" si="0"/>
        <v>13000</v>
      </c>
      <c r="E25" s="267"/>
      <c r="F25" s="267"/>
      <c r="G25" s="266"/>
      <c r="H25" s="257" t="s">
        <v>577</v>
      </c>
      <c r="I25" s="265"/>
    </row>
    <row r="26" spans="1:9" x14ac:dyDescent="0.2">
      <c r="A26" s="407" t="s">
        <v>541</v>
      </c>
      <c r="B26" s="408" t="s">
        <v>542</v>
      </c>
      <c r="C26" s="409">
        <v>13000</v>
      </c>
      <c r="D26" s="267">
        <f t="shared" si="0"/>
        <v>13000</v>
      </c>
      <c r="E26" s="267"/>
      <c r="F26" s="267"/>
      <c r="G26" s="266"/>
      <c r="H26" s="257" t="s">
        <v>577</v>
      </c>
      <c r="I26" s="265"/>
    </row>
    <row r="27" spans="1:9" x14ac:dyDescent="0.2">
      <c r="A27" s="407" t="s">
        <v>543</v>
      </c>
      <c r="B27" s="408" t="s">
        <v>544</v>
      </c>
      <c r="C27" s="409">
        <v>5900</v>
      </c>
      <c r="D27" s="267">
        <f t="shared" si="0"/>
        <v>5900</v>
      </c>
      <c r="E27" s="267"/>
      <c r="F27" s="267"/>
      <c r="G27" s="266"/>
      <c r="H27" s="257" t="s">
        <v>577</v>
      </c>
      <c r="I27" s="265"/>
    </row>
    <row r="28" spans="1:9" x14ac:dyDescent="0.2">
      <c r="A28" s="407" t="s">
        <v>545</v>
      </c>
      <c r="B28" s="408" t="s">
        <v>546</v>
      </c>
      <c r="C28" s="409">
        <v>194165</v>
      </c>
      <c r="D28" s="267">
        <f t="shared" si="0"/>
        <v>194165</v>
      </c>
      <c r="E28" s="267"/>
      <c r="F28" s="267"/>
      <c r="G28" s="266"/>
      <c r="H28" s="257" t="s">
        <v>577</v>
      </c>
      <c r="I28" s="265"/>
    </row>
    <row r="29" spans="1:9" x14ac:dyDescent="0.2">
      <c r="A29" s="407" t="s">
        <v>547</v>
      </c>
      <c r="B29" s="408" t="s">
        <v>548</v>
      </c>
      <c r="C29" s="409">
        <v>6000</v>
      </c>
      <c r="D29" s="267">
        <f t="shared" si="0"/>
        <v>6000</v>
      </c>
      <c r="E29" s="267"/>
      <c r="F29" s="267"/>
      <c r="G29" s="266"/>
      <c r="H29" s="257" t="s">
        <v>577</v>
      </c>
      <c r="I29" s="265"/>
    </row>
    <row r="30" spans="1:9" x14ac:dyDescent="0.2">
      <c r="A30" s="407" t="s">
        <v>549</v>
      </c>
      <c r="B30" s="408" t="s">
        <v>550</v>
      </c>
      <c r="C30" s="409">
        <v>24500</v>
      </c>
      <c r="D30" s="267">
        <f t="shared" si="0"/>
        <v>24500</v>
      </c>
      <c r="E30" s="267"/>
      <c r="F30" s="267"/>
      <c r="G30" s="266"/>
      <c r="H30" s="257" t="s">
        <v>577</v>
      </c>
      <c r="I30" s="265"/>
    </row>
    <row r="31" spans="1:9" x14ac:dyDescent="0.2">
      <c r="A31" s="407" t="s">
        <v>551</v>
      </c>
      <c r="B31" s="408" t="s">
        <v>552</v>
      </c>
      <c r="C31" s="409">
        <v>21000</v>
      </c>
      <c r="D31" s="267">
        <f t="shared" si="0"/>
        <v>21000</v>
      </c>
      <c r="E31" s="267"/>
      <c r="F31" s="267"/>
      <c r="G31" s="266"/>
      <c r="H31" s="257" t="s">
        <v>577</v>
      </c>
      <c r="I31" s="265"/>
    </row>
    <row r="32" spans="1:9" x14ac:dyDescent="0.2">
      <c r="A32" s="407" t="s">
        <v>553</v>
      </c>
      <c r="B32" s="408" t="s">
        <v>554</v>
      </c>
      <c r="C32" s="409">
        <v>33000</v>
      </c>
      <c r="D32" s="267">
        <f t="shared" si="0"/>
        <v>33000</v>
      </c>
      <c r="E32" s="267"/>
      <c r="F32" s="267"/>
      <c r="G32" s="266"/>
      <c r="H32" s="257" t="s">
        <v>577</v>
      </c>
      <c r="I32" s="265"/>
    </row>
    <row r="33" spans="1:9" x14ac:dyDescent="0.2">
      <c r="A33" s="407" t="s">
        <v>555</v>
      </c>
      <c r="B33" s="408" t="s">
        <v>556</v>
      </c>
      <c r="C33" s="409">
        <v>20000.009999999998</v>
      </c>
      <c r="D33" s="267">
        <f t="shared" si="0"/>
        <v>20000.009999999998</v>
      </c>
      <c r="E33" s="267"/>
      <c r="F33" s="267"/>
      <c r="G33" s="266"/>
      <c r="H33" s="257" t="s">
        <v>577</v>
      </c>
      <c r="I33" s="265"/>
    </row>
    <row r="34" spans="1:9" x14ac:dyDescent="0.2">
      <c r="A34" s="407" t="s">
        <v>557</v>
      </c>
      <c r="B34" s="408" t="s">
        <v>558</v>
      </c>
      <c r="C34" s="409">
        <v>15410</v>
      </c>
      <c r="D34" s="267">
        <f t="shared" si="0"/>
        <v>15410</v>
      </c>
      <c r="E34" s="267"/>
      <c r="F34" s="267"/>
      <c r="G34" s="266"/>
      <c r="H34" s="257" t="s">
        <v>577</v>
      </c>
      <c r="I34" s="265"/>
    </row>
    <row r="35" spans="1:9" x14ac:dyDescent="0.2">
      <c r="A35" s="407" t="s">
        <v>559</v>
      </c>
      <c r="B35" s="408" t="s">
        <v>560</v>
      </c>
      <c r="C35" s="409">
        <v>7000</v>
      </c>
      <c r="D35" s="267">
        <f t="shared" si="0"/>
        <v>7000</v>
      </c>
      <c r="E35" s="267"/>
      <c r="F35" s="267"/>
      <c r="G35" s="266"/>
      <c r="H35" s="257" t="s">
        <v>577</v>
      </c>
      <c r="I35" s="265"/>
    </row>
    <row r="36" spans="1:9" x14ac:dyDescent="0.2">
      <c r="A36" s="407" t="s">
        <v>561</v>
      </c>
      <c r="B36" s="408" t="s">
        <v>562</v>
      </c>
      <c r="C36" s="409">
        <v>10000</v>
      </c>
      <c r="D36" s="267">
        <f t="shared" si="0"/>
        <v>10000</v>
      </c>
      <c r="E36" s="267"/>
      <c r="F36" s="267"/>
      <c r="G36" s="266"/>
      <c r="H36" s="257" t="s">
        <v>577</v>
      </c>
      <c r="I36" s="265"/>
    </row>
    <row r="37" spans="1:9" x14ac:dyDescent="0.2">
      <c r="A37" s="407" t="s">
        <v>563</v>
      </c>
      <c r="B37" s="408" t="s">
        <v>564</v>
      </c>
      <c r="C37" s="409">
        <v>43500</v>
      </c>
      <c r="D37" s="267">
        <f t="shared" si="0"/>
        <v>43500</v>
      </c>
      <c r="E37" s="267"/>
      <c r="F37" s="267"/>
      <c r="G37" s="266"/>
      <c r="H37" s="257" t="s">
        <v>577</v>
      </c>
      <c r="I37" s="265"/>
    </row>
    <row r="38" spans="1:9" x14ac:dyDescent="0.2">
      <c r="A38" s="407" t="s">
        <v>565</v>
      </c>
      <c r="B38" s="408" t="s">
        <v>566</v>
      </c>
      <c r="C38" s="409">
        <v>26850</v>
      </c>
      <c r="D38" s="267">
        <f t="shared" si="0"/>
        <v>26850</v>
      </c>
      <c r="E38" s="267"/>
      <c r="F38" s="267"/>
      <c r="G38" s="266"/>
      <c r="H38" s="257" t="s">
        <v>577</v>
      </c>
      <c r="I38" s="265"/>
    </row>
    <row r="39" spans="1:9" x14ac:dyDescent="0.2">
      <c r="A39" s="407" t="s">
        <v>567</v>
      </c>
      <c r="B39" s="408" t="s">
        <v>569</v>
      </c>
      <c r="C39" s="409">
        <v>2000</v>
      </c>
      <c r="D39" s="267">
        <f t="shared" si="0"/>
        <v>2000</v>
      </c>
      <c r="E39" s="267"/>
      <c r="F39" s="267"/>
      <c r="G39" s="266"/>
      <c r="H39" s="257" t="s">
        <v>577</v>
      </c>
      <c r="I39" s="265"/>
    </row>
    <row r="40" spans="1:9" x14ac:dyDescent="0.2">
      <c r="A40" s="407" t="s">
        <v>568</v>
      </c>
      <c r="B40" s="408" t="s">
        <v>570</v>
      </c>
      <c r="C40" s="409">
        <v>12500</v>
      </c>
      <c r="D40" s="267">
        <f t="shared" si="0"/>
        <v>12500</v>
      </c>
      <c r="E40" s="267"/>
      <c r="F40" s="267"/>
      <c r="G40" s="266"/>
      <c r="H40" s="257" t="s">
        <v>577</v>
      </c>
      <c r="I40" s="265"/>
    </row>
    <row r="41" spans="1:9" x14ac:dyDescent="0.2">
      <c r="A41" s="407" t="s">
        <v>575</v>
      </c>
      <c r="B41" s="408" t="s">
        <v>576</v>
      </c>
      <c r="C41" s="409">
        <v>3414</v>
      </c>
      <c r="D41" s="267">
        <f t="shared" si="0"/>
        <v>3414</v>
      </c>
      <c r="E41" s="267"/>
      <c r="F41" s="267"/>
      <c r="G41" s="266"/>
      <c r="H41" s="257" t="s">
        <v>576</v>
      </c>
      <c r="I41" s="265"/>
    </row>
    <row r="42" spans="1:9" x14ac:dyDescent="0.2">
      <c r="A42" s="407" t="s">
        <v>571</v>
      </c>
      <c r="B42" s="408" t="s">
        <v>572</v>
      </c>
      <c r="C42" s="409">
        <v>6245</v>
      </c>
      <c r="D42" s="267">
        <f t="shared" si="0"/>
        <v>6245</v>
      </c>
      <c r="E42" s="267"/>
      <c r="F42" s="267"/>
      <c r="G42" s="266"/>
      <c r="H42" s="257" t="s">
        <v>576</v>
      </c>
      <c r="I42" s="265"/>
    </row>
    <row r="43" spans="1:9" x14ac:dyDescent="0.2">
      <c r="A43" s="407" t="s">
        <v>573</v>
      </c>
      <c r="B43" s="408" t="s">
        <v>574</v>
      </c>
      <c r="C43" s="409">
        <v>1000</v>
      </c>
      <c r="D43" s="267">
        <f t="shared" si="0"/>
        <v>1000</v>
      </c>
      <c r="E43" s="267"/>
      <c r="F43" s="267"/>
      <c r="G43" s="266"/>
      <c r="H43" s="257" t="s">
        <v>576</v>
      </c>
      <c r="I43" s="265"/>
    </row>
    <row r="44" spans="1:9" x14ac:dyDescent="0.2">
      <c r="A44" s="247"/>
      <c r="B44" s="247" t="s">
        <v>281</v>
      </c>
      <c r="C44" s="246">
        <f>ROUND(SUM(C8:C43),0)+0.41</f>
        <v>1314435.4099999999</v>
      </c>
      <c r="D44" s="246">
        <f>SUM(D8:D43)</f>
        <v>1314434.5200000003</v>
      </c>
      <c r="E44" s="246">
        <f>SUM(E8:E43)</f>
        <v>0</v>
      </c>
      <c r="F44" s="246">
        <f>SUM(F8:F43)</f>
        <v>0</v>
      </c>
      <c r="G44" s="246">
        <f>SUM(G8:G43)</f>
        <v>0</v>
      </c>
      <c r="H44" s="240"/>
      <c r="I44" s="240"/>
    </row>
    <row r="45" spans="1:9" x14ac:dyDescent="0.2">
      <c r="A45" s="60"/>
      <c r="B45" s="60"/>
      <c r="C45" s="228"/>
      <c r="D45" s="228"/>
      <c r="E45" s="228"/>
      <c r="F45" s="228"/>
      <c r="G45" s="228"/>
      <c r="H45" s="60"/>
      <c r="I45" s="60"/>
    </row>
    <row r="46" spans="1:9" x14ac:dyDescent="0.2">
      <c r="A46" s="60"/>
      <c r="B46" s="60"/>
      <c r="C46" s="228"/>
      <c r="D46" s="228"/>
      <c r="E46" s="228"/>
      <c r="F46" s="228"/>
      <c r="G46" s="228"/>
      <c r="H46" s="60"/>
      <c r="I46" s="60"/>
    </row>
    <row r="47" spans="1:9" ht="11.25" customHeight="1" x14ac:dyDescent="0.2">
      <c r="A47" s="214" t="s">
        <v>280</v>
      </c>
      <c r="B47" s="227"/>
      <c r="E47" s="261"/>
      <c r="F47" s="261"/>
      <c r="I47" s="263" t="s">
        <v>265</v>
      </c>
    </row>
    <row r="48" spans="1:9" x14ac:dyDescent="0.2">
      <c r="A48" s="262"/>
      <c r="B48" s="262"/>
      <c r="C48" s="261"/>
      <c r="D48" s="261"/>
      <c r="E48" s="261"/>
      <c r="F48" s="261"/>
    </row>
    <row r="49" spans="1:9" ht="15" customHeight="1" x14ac:dyDescent="0.2">
      <c r="A49" s="225" t="s">
        <v>45</v>
      </c>
      <c r="B49" s="224" t="s">
        <v>46</v>
      </c>
      <c r="C49" s="260" t="s">
        <v>264</v>
      </c>
      <c r="D49" s="260" t="s">
        <v>263</v>
      </c>
      <c r="E49" s="260" t="s">
        <v>262</v>
      </c>
      <c r="F49" s="260" t="s">
        <v>261</v>
      </c>
      <c r="G49" s="259" t="s">
        <v>260</v>
      </c>
      <c r="H49" s="224" t="s">
        <v>259</v>
      </c>
      <c r="I49" s="224" t="s">
        <v>258</v>
      </c>
    </row>
    <row r="50" spans="1:9" x14ac:dyDescent="0.2">
      <c r="A50" s="220"/>
      <c r="B50" s="411" t="s">
        <v>465</v>
      </c>
      <c r="C50" s="219"/>
      <c r="D50" s="258"/>
      <c r="E50" s="258"/>
      <c r="F50" s="258"/>
      <c r="G50" s="258"/>
      <c r="H50" s="257"/>
      <c r="I50" s="257"/>
    </row>
    <row r="51" spans="1:9" x14ac:dyDescent="0.2">
      <c r="A51" s="62"/>
      <c r="B51" s="62" t="s">
        <v>279</v>
      </c>
      <c r="C51" s="240">
        <f>SUM(C50:C50)</f>
        <v>0</v>
      </c>
      <c r="D51" s="240">
        <f>SUM(D50:D50)</f>
        <v>0</v>
      </c>
      <c r="E51" s="240">
        <f>SUM(E50:E50)</f>
        <v>0</v>
      </c>
      <c r="F51" s="240">
        <f>SUM(F50:F50)</f>
        <v>0</v>
      </c>
      <c r="G51" s="240">
        <f>SUM(G50:G50)</f>
        <v>0</v>
      </c>
      <c r="H51" s="240"/>
      <c r="I51" s="240"/>
    </row>
    <row r="54" spans="1:9" x14ac:dyDescent="0.2">
      <c r="A54" s="214" t="s">
        <v>278</v>
      </c>
      <c r="B54" s="227"/>
      <c r="E54" s="261"/>
      <c r="F54" s="261"/>
      <c r="I54" s="263" t="s">
        <v>265</v>
      </c>
    </row>
    <row r="55" spans="1:9" x14ac:dyDescent="0.2">
      <c r="A55" s="262"/>
      <c r="B55" s="262"/>
      <c r="C55" s="261"/>
      <c r="D55" s="261"/>
      <c r="E55" s="261"/>
      <c r="F55" s="261"/>
    </row>
    <row r="56" spans="1:9" x14ac:dyDescent="0.2">
      <c r="A56" s="225" t="s">
        <v>45</v>
      </c>
      <c r="B56" s="224" t="s">
        <v>46</v>
      </c>
      <c r="C56" s="260" t="s">
        <v>264</v>
      </c>
      <c r="D56" s="260" t="s">
        <v>263</v>
      </c>
      <c r="E56" s="260" t="s">
        <v>262</v>
      </c>
      <c r="F56" s="260" t="s">
        <v>261</v>
      </c>
      <c r="G56" s="259" t="s">
        <v>260</v>
      </c>
      <c r="H56" s="224" t="s">
        <v>259</v>
      </c>
      <c r="I56" s="224" t="s">
        <v>258</v>
      </c>
    </row>
    <row r="57" spans="1:9" x14ac:dyDescent="0.2">
      <c r="A57" s="220"/>
      <c r="B57" s="411" t="s">
        <v>465</v>
      </c>
      <c r="C57" s="219"/>
      <c r="D57" s="258"/>
      <c r="E57" s="258"/>
      <c r="F57" s="258"/>
      <c r="G57" s="258"/>
      <c r="H57" s="257"/>
      <c r="I57" s="257"/>
    </row>
    <row r="58" spans="1:9" x14ac:dyDescent="0.2">
      <c r="A58" s="62"/>
      <c r="B58" s="62" t="s">
        <v>277</v>
      </c>
      <c r="C58" s="240">
        <f>SUM(C57:C57)</f>
        <v>0</v>
      </c>
      <c r="D58" s="240">
        <f>SUM(D57:D57)</f>
        <v>0</v>
      </c>
      <c r="E58" s="240">
        <f>SUM(E57:E57)</f>
        <v>0</v>
      </c>
      <c r="F58" s="240">
        <f>SUM(F57:F57)</f>
        <v>0</v>
      </c>
      <c r="G58" s="240">
        <f>SUM(G57:G57)</f>
        <v>0</v>
      </c>
      <c r="H58" s="240"/>
      <c r="I58" s="240"/>
    </row>
    <row r="61" spans="1:9" x14ac:dyDescent="0.2">
      <c r="A61" s="214" t="s">
        <v>276</v>
      </c>
      <c r="B61" s="227"/>
      <c r="E61" s="261"/>
      <c r="F61" s="261"/>
      <c r="I61" s="263" t="s">
        <v>265</v>
      </c>
    </row>
    <row r="62" spans="1:9" x14ac:dyDescent="0.2">
      <c r="A62" s="262"/>
      <c r="B62" s="262"/>
      <c r="C62" s="261"/>
      <c r="D62" s="261"/>
      <c r="E62" s="261"/>
      <c r="F62" s="261"/>
    </row>
    <row r="63" spans="1:9" x14ac:dyDescent="0.2">
      <c r="A63" s="225" t="s">
        <v>45</v>
      </c>
      <c r="B63" s="224" t="s">
        <v>46</v>
      </c>
      <c r="C63" s="260" t="s">
        <v>264</v>
      </c>
      <c r="D63" s="260" t="s">
        <v>263</v>
      </c>
      <c r="E63" s="260" t="s">
        <v>262</v>
      </c>
      <c r="F63" s="260" t="s">
        <v>261</v>
      </c>
      <c r="G63" s="259" t="s">
        <v>260</v>
      </c>
      <c r="H63" s="224" t="s">
        <v>259</v>
      </c>
      <c r="I63" s="224" t="s">
        <v>258</v>
      </c>
    </row>
    <row r="64" spans="1:9" x14ac:dyDescent="0.2">
      <c r="A64" s="220"/>
      <c r="B64" s="411" t="s">
        <v>465</v>
      </c>
      <c r="C64" s="219"/>
      <c r="D64" s="258"/>
      <c r="E64" s="258"/>
      <c r="F64" s="258"/>
      <c r="G64" s="258"/>
      <c r="H64" s="257"/>
      <c r="I64" s="257"/>
    </row>
    <row r="65" spans="1:9" x14ac:dyDescent="0.2">
      <c r="A65" s="62"/>
      <c r="B65" s="62" t="s">
        <v>275</v>
      </c>
      <c r="C65" s="240">
        <f>SUM(C64:C64)</f>
        <v>0</v>
      </c>
      <c r="D65" s="240">
        <f>SUM(D64:D64)</f>
        <v>0</v>
      </c>
      <c r="E65" s="240">
        <f>SUM(E64:E64)</f>
        <v>0</v>
      </c>
      <c r="F65" s="240">
        <f>SUM(F64:F64)</f>
        <v>0</v>
      </c>
      <c r="G65" s="240">
        <f>SUM(G64:G64)</f>
        <v>0</v>
      </c>
      <c r="H65" s="240"/>
      <c r="I65" s="240"/>
    </row>
    <row r="68" spans="1:9" x14ac:dyDescent="0.2">
      <c r="A68" s="214" t="s">
        <v>274</v>
      </c>
      <c r="B68" s="227"/>
      <c r="C68" s="261"/>
      <c r="D68" s="261"/>
      <c r="E68" s="261"/>
      <c r="F68" s="261"/>
    </row>
    <row r="69" spans="1:9" x14ac:dyDescent="0.2">
      <c r="A69" s="262"/>
      <c r="B69" s="262"/>
      <c r="C69" s="261"/>
      <c r="D69" s="261"/>
      <c r="E69" s="261"/>
      <c r="F69" s="261"/>
    </row>
    <row r="70" spans="1:9" x14ac:dyDescent="0.2">
      <c r="A70" s="225" t="s">
        <v>45</v>
      </c>
      <c r="B70" s="224" t="s">
        <v>46</v>
      </c>
      <c r="C70" s="260" t="s">
        <v>264</v>
      </c>
      <c r="D70" s="260" t="s">
        <v>263</v>
      </c>
      <c r="E70" s="260" t="s">
        <v>262</v>
      </c>
      <c r="F70" s="260" t="s">
        <v>261</v>
      </c>
      <c r="G70" s="259" t="s">
        <v>260</v>
      </c>
      <c r="H70" s="224" t="s">
        <v>259</v>
      </c>
      <c r="I70" s="224" t="s">
        <v>258</v>
      </c>
    </row>
    <row r="71" spans="1:9" x14ac:dyDescent="0.2">
      <c r="A71" s="407" t="s">
        <v>578</v>
      </c>
      <c r="B71" s="408" t="s">
        <v>579</v>
      </c>
      <c r="C71" s="409">
        <v>840571.49</v>
      </c>
      <c r="D71" s="258"/>
      <c r="E71" s="258"/>
      <c r="F71" s="258">
        <f>+C71</f>
        <v>840571.49</v>
      </c>
      <c r="G71" s="258"/>
      <c r="H71" s="257"/>
      <c r="I71" s="257"/>
    </row>
    <row r="72" spans="1:9" x14ac:dyDescent="0.2">
      <c r="A72" s="407" t="s">
        <v>580</v>
      </c>
      <c r="B72" s="408" t="s">
        <v>581</v>
      </c>
      <c r="C72" s="409">
        <v>677377.12</v>
      </c>
      <c r="D72" s="258">
        <f>C72</f>
        <v>677377.12</v>
      </c>
      <c r="E72" s="258"/>
      <c r="F72" s="258"/>
      <c r="G72" s="258"/>
      <c r="H72" s="257"/>
      <c r="I72" s="257"/>
    </row>
    <row r="73" spans="1:9" x14ac:dyDescent="0.2">
      <c r="A73" s="407" t="s">
        <v>582</v>
      </c>
      <c r="B73" s="408" t="s">
        <v>583</v>
      </c>
      <c r="C73" s="409">
        <v>1094840.8799999999</v>
      </c>
      <c r="D73" s="258">
        <f t="shared" ref="D73:D136" si="1">C73</f>
        <v>1094840.8799999999</v>
      </c>
      <c r="E73" s="258"/>
      <c r="F73" s="258"/>
      <c r="G73" s="258"/>
      <c r="H73" s="257"/>
      <c r="I73" s="257"/>
    </row>
    <row r="74" spans="1:9" x14ac:dyDescent="0.2">
      <c r="A74" s="407" t="s">
        <v>584</v>
      </c>
      <c r="B74" s="408" t="s">
        <v>585</v>
      </c>
      <c r="C74" s="409">
        <v>64778.15</v>
      </c>
      <c r="D74" s="258">
        <f t="shared" si="1"/>
        <v>64778.15</v>
      </c>
      <c r="E74" s="258"/>
      <c r="F74" s="258"/>
      <c r="G74" s="258"/>
      <c r="H74" s="257"/>
      <c r="I74" s="257"/>
    </row>
    <row r="75" spans="1:9" x14ac:dyDescent="0.2">
      <c r="A75" s="407" t="s">
        <v>586</v>
      </c>
      <c r="B75" s="408" t="s">
        <v>587</v>
      </c>
      <c r="C75" s="409">
        <v>83503.64</v>
      </c>
      <c r="D75" s="258">
        <f t="shared" si="1"/>
        <v>83503.64</v>
      </c>
      <c r="E75" s="258"/>
      <c r="F75" s="258"/>
      <c r="G75" s="258"/>
      <c r="H75" s="257"/>
      <c r="I75" s="257"/>
    </row>
    <row r="76" spans="1:9" x14ac:dyDescent="0.2">
      <c r="A76" s="407" t="s">
        <v>588</v>
      </c>
      <c r="B76" s="408" t="s">
        <v>589</v>
      </c>
      <c r="C76" s="409">
        <v>422593.86</v>
      </c>
      <c r="D76" s="258">
        <f t="shared" si="1"/>
        <v>422593.86</v>
      </c>
      <c r="E76" s="258"/>
      <c r="F76" s="258"/>
      <c r="G76" s="258"/>
      <c r="H76" s="257"/>
      <c r="I76" s="257"/>
    </row>
    <row r="77" spans="1:9" x14ac:dyDescent="0.2">
      <c r="A77" s="407" t="s">
        <v>590</v>
      </c>
      <c r="B77" s="408" t="s">
        <v>591</v>
      </c>
      <c r="C77" s="409">
        <v>87635.520000000004</v>
      </c>
      <c r="D77" s="258">
        <f t="shared" si="1"/>
        <v>87635.520000000004</v>
      </c>
      <c r="E77" s="258"/>
      <c r="F77" s="258"/>
      <c r="G77" s="258"/>
      <c r="H77" s="257"/>
      <c r="I77" s="257"/>
    </row>
    <row r="78" spans="1:9" x14ac:dyDescent="0.2">
      <c r="A78" s="407" t="s">
        <v>592</v>
      </c>
      <c r="B78" s="408" t="s">
        <v>593</v>
      </c>
      <c r="C78" s="409">
        <v>1823462.08</v>
      </c>
      <c r="D78" s="258">
        <f t="shared" si="1"/>
        <v>1823462.08</v>
      </c>
      <c r="E78" s="258"/>
      <c r="F78" s="258"/>
      <c r="G78" s="258"/>
      <c r="H78" s="257"/>
      <c r="I78" s="257"/>
    </row>
    <row r="79" spans="1:9" x14ac:dyDescent="0.2">
      <c r="A79" s="407" t="s">
        <v>594</v>
      </c>
      <c r="B79" s="408" t="s">
        <v>595</v>
      </c>
      <c r="C79" s="409">
        <v>17929.34</v>
      </c>
      <c r="D79" s="258">
        <f t="shared" si="1"/>
        <v>17929.34</v>
      </c>
      <c r="E79" s="258"/>
      <c r="F79" s="258"/>
      <c r="G79" s="258"/>
      <c r="H79" s="257"/>
      <c r="I79" s="257"/>
    </row>
    <row r="80" spans="1:9" x14ac:dyDescent="0.2">
      <c r="A80" s="407" t="s">
        <v>596</v>
      </c>
      <c r="B80" s="408" t="s">
        <v>597</v>
      </c>
      <c r="C80" s="409">
        <v>1423147.74</v>
      </c>
      <c r="D80" s="258">
        <f t="shared" si="1"/>
        <v>1423147.74</v>
      </c>
      <c r="E80" s="258"/>
      <c r="F80" s="258"/>
      <c r="G80" s="258"/>
      <c r="H80" s="257"/>
      <c r="I80" s="257"/>
    </row>
    <row r="81" spans="1:9" x14ac:dyDescent="0.2">
      <c r="A81" s="407" t="s">
        <v>598</v>
      </c>
      <c r="B81" s="408" t="s">
        <v>599</v>
      </c>
      <c r="C81" s="409">
        <v>443274.28</v>
      </c>
      <c r="D81" s="258">
        <f t="shared" si="1"/>
        <v>443274.28</v>
      </c>
      <c r="E81" s="258"/>
      <c r="F81" s="258"/>
      <c r="G81" s="258"/>
      <c r="H81" s="257"/>
      <c r="I81" s="257"/>
    </row>
    <row r="82" spans="1:9" x14ac:dyDescent="0.2">
      <c r="A82" s="407" t="s">
        <v>600</v>
      </c>
      <c r="B82" s="408" t="s">
        <v>601</v>
      </c>
      <c r="C82" s="409">
        <v>11913041.52</v>
      </c>
      <c r="D82" s="258">
        <f t="shared" si="1"/>
        <v>11913041.52</v>
      </c>
      <c r="E82" s="258"/>
      <c r="F82" s="258"/>
      <c r="G82" s="258"/>
      <c r="H82" s="257"/>
      <c r="I82" s="257"/>
    </row>
    <row r="83" spans="1:9" x14ac:dyDescent="0.2">
      <c r="A83" s="407" t="s">
        <v>602</v>
      </c>
      <c r="B83" s="408" t="s">
        <v>603</v>
      </c>
      <c r="C83" s="409">
        <v>7326235.2699999996</v>
      </c>
      <c r="D83" s="258">
        <f t="shared" si="1"/>
        <v>7326235.2699999996</v>
      </c>
      <c r="E83" s="258"/>
      <c r="F83" s="258"/>
      <c r="G83" s="258"/>
      <c r="H83" s="257"/>
      <c r="I83" s="257"/>
    </row>
    <row r="84" spans="1:9" x14ac:dyDescent="0.2">
      <c r="A84" s="407" t="s">
        <v>604</v>
      </c>
      <c r="B84" s="408" t="s">
        <v>605</v>
      </c>
      <c r="C84" s="409">
        <v>5054963.04</v>
      </c>
      <c r="D84" s="258">
        <f t="shared" si="1"/>
        <v>5054963.04</v>
      </c>
      <c r="E84" s="258"/>
      <c r="F84" s="258"/>
      <c r="G84" s="258"/>
      <c r="H84" s="257"/>
      <c r="I84" s="257"/>
    </row>
    <row r="85" spans="1:9" x14ac:dyDescent="0.2">
      <c r="A85" s="407" t="s">
        <v>606</v>
      </c>
      <c r="B85" s="408" t="s">
        <v>607</v>
      </c>
      <c r="C85" s="409">
        <v>285218.46999999997</v>
      </c>
      <c r="D85" s="258">
        <f t="shared" si="1"/>
        <v>285218.46999999997</v>
      </c>
      <c r="E85" s="258"/>
      <c r="F85" s="258"/>
      <c r="G85" s="258"/>
      <c r="H85" s="257"/>
      <c r="I85" s="257"/>
    </row>
    <row r="86" spans="1:9" x14ac:dyDescent="0.2">
      <c r="A86" s="407" t="s">
        <v>608</v>
      </c>
      <c r="B86" s="408" t="s">
        <v>609</v>
      </c>
      <c r="C86" s="409">
        <v>289046</v>
      </c>
      <c r="D86" s="258">
        <f t="shared" si="1"/>
        <v>289046</v>
      </c>
      <c r="E86" s="258"/>
      <c r="F86" s="258"/>
      <c r="G86" s="258"/>
      <c r="H86" s="257"/>
      <c r="I86" s="257"/>
    </row>
    <row r="87" spans="1:9" x14ac:dyDescent="0.2">
      <c r="A87" s="407" t="s">
        <v>610</v>
      </c>
      <c r="B87" s="408" t="s">
        <v>611</v>
      </c>
      <c r="C87" s="409">
        <v>370902.61</v>
      </c>
      <c r="D87" s="258">
        <f t="shared" si="1"/>
        <v>370902.61</v>
      </c>
      <c r="E87" s="258"/>
      <c r="F87" s="258"/>
      <c r="G87" s="258"/>
      <c r="H87" s="257"/>
      <c r="I87" s="257"/>
    </row>
    <row r="88" spans="1:9" x14ac:dyDescent="0.2">
      <c r="A88" s="407" t="s">
        <v>612</v>
      </c>
      <c r="B88" s="408" t="s">
        <v>613</v>
      </c>
      <c r="C88" s="409">
        <v>2878440.95</v>
      </c>
      <c r="D88" s="258">
        <f t="shared" si="1"/>
        <v>2878440.95</v>
      </c>
      <c r="E88" s="258"/>
      <c r="F88" s="258"/>
      <c r="G88" s="258"/>
      <c r="H88" s="257"/>
      <c r="I88" s="257"/>
    </row>
    <row r="89" spans="1:9" x14ac:dyDescent="0.2">
      <c r="A89" s="407" t="s">
        <v>614</v>
      </c>
      <c r="B89" s="408" t="s">
        <v>615</v>
      </c>
      <c r="C89" s="409">
        <v>185630.37</v>
      </c>
      <c r="D89" s="258">
        <f t="shared" si="1"/>
        <v>185630.37</v>
      </c>
      <c r="E89" s="258"/>
      <c r="F89" s="258"/>
      <c r="G89" s="258"/>
      <c r="H89" s="257"/>
      <c r="I89" s="257"/>
    </row>
    <row r="90" spans="1:9" x14ac:dyDescent="0.2">
      <c r="A90" s="407" t="s">
        <v>616</v>
      </c>
      <c r="B90" s="408" t="s">
        <v>617</v>
      </c>
      <c r="C90" s="409">
        <v>11109874.58</v>
      </c>
      <c r="D90" s="258">
        <f t="shared" si="1"/>
        <v>11109874.58</v>
      </c>
      <c r="E90" s="258"/>
      <c r="F90" s="258"/>
      <c r="G90" s="258"/>
      <c r="H90" s="257"/>
      <c r="I90" s="257"/>
    </row>
    <row r="91" spans="1:9" x14ac:dyDescent="0.2">
      <c r="A91" s="407" t="s">
        <v>618</v>
      </c>
      <c r="B91" s="408" t="s">
        <v>619</v>
      </c>
      <c r="C91" s="409">
        <v>1510541.16</v>
      </c>
      <c r="D91" s="258">
        <f t="shared" si="1"/>
        <v>1510541.16</v>
      </c>
      <c r="E91" s="258"/>
      <c r="F91" s="258"/>
      <c r="G91" s="258"/>
      <c r="H91" s="257"/>
      <c r="I91" s="257"/>
    </row>
    <row r="92" spans="1:9" x14ac:dyDescent="0.2">
      <c r="A92" s="407" t="s">
        <v>620</v>
      </c>
      <c r="B92" s="408" t="s">
        <v>621</v>
      </c>
      <c r="C92" s="409">
        <v>293980.83</v>
      </c>
      <c r="D92" s="258">
        <f t="shared" si="1"/>
        <v>293980.83</v>
      </c>
      <c r="E92" s="258"/>
      <c r="F92" s="258"/>
      <c r="G92" s="258"/>
      <c r="H92" s="257"/>
      <c r="I92" s="257"/>
    </row>
    <row r="93" spans="1:9" x14ac:dyDescent="0.2">
      <c r="A93" s="407" t="s">
        <v>622</v>
      </c>
      <c r="B93" s="408" t="s">
        <v>623</v>
      </c>
      <c r="C93" s="409">
        <v>63754.07</v>
      </c>
      <c r="D93" s="258">
        <f t="shared" si="1"/>
        <v>63754.07</v>
      </c>
      <c r="E93" s="258"/>
      <c r="F93" s="258"/>
      <c r="G93" s="258"/>
      <c r="H93" s="257"/>
      <c r="I93" s="257"/>
    </row>
    <row r="94" spans="1:9" x14ac:dyDescent="0.2">
      <c r="A94" s="407" t="s">
        <v>624</v>
      </c>
      <c r="B94" s="408" t="s">
        <v>625</v>
      </c>
      <c r="C94" s="409">
        <v>202048.89</v>
      </c>
      <c r="D94" s="258">
        <f t="shared" si="1"/>
        <v>202048.89</v>
      </c>
      <c r="E94" s="258"/>
      <c r="F94" s="258"/>
      <c r="G94" s="258"/>
      <c r="H94" s="257"/>
      <c r="I94" s="257"/>
    </row>
    <row r="95" spans="1:9" x14ac:dyDescent="0.2">
      <c r="A95" s="407" t="s">
        <v>626</v>
      </c>
      <c r="B95" s="408" t="s">
        <v>627</v>
      </c>
      <c r="C95" s="409">
        <v>1113821.6200000001</v>
      </c>
      <c r="D95" s="258">
        <f t="shared" si="1"/>
        <v>1113821.6200000001</v>
      </c>
      <c r="E95" s="258"/>
      <c r="F95" s="258"/>
      <c r="G95" s="258"/>
      <c r="H95" s="257"/>
      <c r="I95" s="257"/>
    </row>
    <row r="96" spans="1:9" x14ac:dyDescent="0.2">
      <c r="A96" s="407" t="s">
        <v>628</v>
      </c>
      <c r="B96" s="408" t="s">
        <v>629</v>
      </c>
      <c r="C96" s="409">
        <v>370840.38</v>
      </c>
      <c r="D96" s="258">
        <f t="shared" si="1"/>
        <v>370840.38</v>
      </c>
      <c r="E96" s="258"/>
      <c r="F96" s="258"/>
      <c r="G96" s="258"/>
      <c r="H96" s="257"/>
      <c r="I96" s="257"/>
    </row>
    <row r="97" spans="1:9" x14ac:dyDescent="0.2">
      <c r="A97" s="407" t="s">
        <v>630</v>
      </c>
      <c r="B97" s="408" t="s">
        <v>631</v>
      </c>
      <c r="C97" s="409">
        <v>99415.69</v>
      </c>
      <c r="D97" s="258">
        <f t="shared" si="1"/>
        <v>99415.69</v>
      </c>
      <c r="E97" s="258"/>
      <c r="F97" s="258"/>
      <c r="G97" s="258"/>
      <c r="H97" s="257"/>
      <c r="I97" s="257"/>
    </row>
    <row r="98" spans="1:9" x14ac:dyDescent="0.2">
      <c r="A98" s="407" t="s">
        <v>632</v>
      </c>
      <c r="B98" s="408" t="s">
        <v>633</v>
      </c>
      <c r="C98" s="409">
        <v>53883.09</v>
      </c>
      <c r="D98" s="258">
        <f t="shared" si="1"/>
        <v>53883.09</v>
      </c>
      <c r="E98" s="258"/>
      <c r="F98" s="258"/>
      <c r="G98" s="258"/>
      <c r="H98" s="257"/>
      <c r="I98" s="257"/>
    </row>
    <row r="99" spans="1:9" x14ac:dyDescent="0.2">
      <c r="A99" s="407" t="s">
        <v>634</v>
      </c>
      <c r="B99" s="408" t="s">
        <v>635</v>
      </c>
      <c r="C99" s="409">
        <v>1072075.4099999999</v>
      </c>
      <c r="D99" s="258">
        <f t="shared" si="1"/>
        <v>1072075.4099999999</v>
      </c>
      <c r="E99" s="258"/>
      <c r="F99" s="258"/>
      <c r="G99" s="258"/>
      <c r="H99" s="257"/>
      <c r="I99" s="257"/>
    </row>
    <row r="100" spans="1:9" x14ac:dyDescent="0.2">
      <c r="A100" s="407" t="s">
        <v>636</v>
      </c>
      <c r="B100" s="408" t="s">
        <v>637</v>
      </c>
      <c r="C100" s="409">
        <v>598436.87</v>
      </c>
      <c r="D100" s="258">
        <f t="shared" si="1"/>
        <v>598436.87</v>
      </c>
      <c r="E100" s="258"/>
      <c r="F100" s="258"/>
      <c r="G100" s="258"/>
      <c r="H100" s="257"/>
      <c r="I100" s="257"/>
    </row>
    <row r="101" spans="1:9" x14ac:dyDescent="0.2">
      <c r="A101" s="407" t="s">
        <v>638</v>
      </c>
      <c r="B101" s="408" t="s">
        <v>639</v>
      </c>
      <c r="C101" s="409">
        <v>1447944.01</v>
      </c>
      <c r="D101" s="258">
        <f t="shared" si="1"/>
        <v>1447944.01</v>
      </c>
      <c r="E101" s="258"/>
      <c r="F101" s="258"/>
      <c r="G101" s="258"/>
      <c r="H101" s="257"/>
      <c r="I101" s="257"/>
    </row>
    <row r="102" spans="1:9" x14ac:dyDescent="0.2">
      <c r="A102" s="407" t="s">
        <v>640</v>
      </c>
      <c r="B102" s="408" t="s">
        <v>641</v>
      </c>
      <c r="C102" s="409">
        <v>41144.480000000003</v>
      </c>
      <c r="D102" s="258">
        <f t="shared" si="1"/>
        <v>41144.480000000003</v>
      </c>
      <c r="E102" s="258"/>
      <c r="F102" s="258"/>
      <c r="G102" s="258"/>
      <c r="H102" s="257"/>
      <c r="I102" s="257"/>
    </row>
    <row r="103" spans="1:9" x14ac:dyDescent="0.2">
      <c r="A103" s="407" t="s">
        <v>642</v>
      </c>
      <c r="B103" s="408" t="s">
        <v>643</v>
      </c>
      <c r="C103" s="409">
        <v>893433.7</v>
      </c>
      <c r="D103" s="258">
        <f t="shared" si="1"/>
        <v>893433.7</v>
      </c>
      <c r="E103" s="258"/>
      <c r="F103" s="258"/>
      <c r="G103" s="258"/>
      <c r="H103" s="257"/>
      <c r="I103" s="257"/>
    </row>
    <row r="104" spans="1:9" x14ac:dyDescent="0.2">
      <c r="A104" s="407" t="s">
        <v>644</v>
      </c>
      <c r="B104" s="408" t="s">
        <v>645</v>
      </c>
      <c r="C104" s="409">
        <v>697659.97</v>
      </c>
      <c r="D104" s="258">
        <f t="shared" si="1"/>
        <v>697659.97</v>
      </c>
      <c r="E104" s="258"/>
      <c r="F104" s="258"/>
      <c r="G104" s="258"/>
      <c r="H104" s="257"/>
      <c r="I104" s="257"/>
    </row>
    <row r="105" spans="1:9" x14ac:dyDescent="0.2">
      <c r="A105" s="407" t="s">
        <v>646</v>
      </c>
      <c r="B105" s="408" t="s">
        <v>647</v>
      </c>
      <c r="C105" s="409">
        <v>47057.35</v>
      </c>
      <c r="D105" s="258">
        <f t="shared" si="1"/>
        <v>47057.35</v>
      </c>
      <c r="E105" s="258"/>
      <c r="F105" s="258"/>
      <c r="G105" s="258"/>
      <c r="H105" s="257"/>
      <c r="I105" s="257"/>
    </row>
    <row r="106" spans="1:9" x14ac:dyDescent="0.2">
      <c r="A106" s="407" t="s">
        <v>648</v>
      </c>
      <c r="B106" s="408" t="s">
        <v>649</v>
      </c>
      <c r="C106" s="409">
        <v>21476210.530000001</v>
      </c>
      <c r="D106" s="258">
        <f t="shared" si="1"/>
        <v>21476210.530000001</v>
      </c>
      <c r="E106" s="258"/>
      <c r="F106" s="258"/>
      <c r="G106" s="258"/>
      <c r="H106" s="257"/>
      <c r="I106" s="257"/>
    </row>
    <row r="107" spans="1:9" x14ac:dyDescent="0.2">
      <c r="A107" s="407" t="s">
        <v>650</v>
      </c>
      <c r="B107" s="408" t="s">
        <v>651</v>
      </c>
      <c r="C107" s="409">
        <v>119606.53</v>
      </c>
      <c r="D107" s="258">
        <f t="shared" si="1"/>
        <v>119606.53</v>
      </c>
      <c r="E107" s="258"/>
      <c r="F107" s="258"/>
      <c r="G107" s="258"/>
      <c r="H107" s="257"/>
      <c r="I107" s="257"/>
    </row>
    <row r="108" spans="1:9" x14ac:dyDescent="0.2">
      <c r="A108" s="407" t="s">
        <v>652</v>
      </c>
      <c r="B108" s="408" t="s">
        <v>653</v>
      </c>
      <c r="C108" s="409">
        <v>70664.78</v>
      </c>
      <c r="D108" s="258">
        <f t="shared" si="1"/>
        <v>70664.78</v>
      </c>
      <c r="E108" s="258"/>
      <c r="F108" s="258"/>
      <c r="G108" s="258"/>
      <c r="H108" s="257"/>
      <c r="I108" s="257"/>
    </row>
    <row r="109" spans="1:9" x14ac:dyDescent="0.2">
      <c r="A109" s="407" t="s">
        <v>654</v>
      </c>
      <c r="B109" s="408" t="s">
        <v>655</v>
      </c>
      <c r="C109" s="409">
        <v>357986.98</v>
      </c>
      <c r="D109" s="258">
        <f t="shared" si="1"/>
        <v>357986.98</v>
      </c>
      <c r="E109" s="258"/>
      <c r="F109" s="258"/>
      <c r="G109" s="258"/>
      <c r="H109" s="257"/>
      <c r="I109" s="257"/>
    </row>
    <row r="110" spans="1:9" x14ac:dyDescent="0.2">
      <c r="A110" s="407" t="s">
        <v>656</v>
      </c>
      <c r="B110" s="408" t="s">
        <v>657</v>
      </c>
      <c r="C110" s="409">
        <v>2293357.7000000002</v>
      </c>
      <c r="D110" s="258">
        <f t="shared" si="1"/>
        <v>2293357.7000000002</v>
      </c>
      <c r="E110" s="258"/>
      <c r="F110" s="258"/>
      <c r="G110" s="258"/>
      <c r="H110" s="257"/>
      <c r="I110" s="257"/>
    </row>
    <row r="111" spans="1:9" x14ac:dyDescent="0.2">
      <c r="A111" s="407" t="s">
        <v>658</v>
      </c>
      <c r="B111" s="408" t="s">
        <v>659</v>
      </c>
      <c r="C111" s="409">
        <v>81153.850000000006</v>
      </c>
      <c r="D111" s="258">
        <f t="shared" si="1"/>
        <v>81153.850000000006</v>
      </c>
      <c r="E111" s="258"/>
      <c r="F111" s="258"/>
      <c r="G111" s="258"/>
      <c r="H111" s="257"/>
      <c r="I111" s="257"/>
    </row>
    <row r="112" spans="1:9" x14ac:dyDescent="0.2">
      <c r="A112" s="407" t="s">
        <v>660</v>
      </c>
      <c r="B112" s="408" t="s">
        <v>661</v>
      </c>
      <c r="C112" s="409">
        <v>227799.75</v>
      </c>
      <c r="D112" s="258">
        <f t="shared" si="1"/>
        <v>227799.75</v>
      </c>
      <c r="E112" s="258"/>
      <c r="F112" s="258"/>
      <c r="G112" s="258"/>
      <c r="H112" s="257"/>
      <c r="I112" s="257"/>
    </row>
    <row r="113" spans="1:9" x14ac:dyDescent="0.2">
      <c r="A113" s="407" t="s">
        <v>662</v>
      </c>
      <c r="B113" s="408" t="s">
        <v>663</v>
      </c>
      <c r="C113" s="409">
        <v>91049.31</v>
      </c>
      <c r="D113" s="258">
        <f t="shared" si="1"/>
        <v>91049.31</v>
      </c>
      <c r="E113" s="258"/>
      <c r="F113" s="258"/>
      <c r="G113" s="258"/>
      <c r="H113" s="257"/>
      <c r="I113" s="257"/>
    </row>
    <row r="114" spans="1:9" x14ac:dyDescent="0.2">
      <c r="A114" s="407" t="s">
        <v>664</v>
      </c>
      <c r="B114" s="408" t="s">
        <v>665</v>
      </c>
      <c r="C114" s="409">
        <v>8703659.0299999993</v>
      </c>
      <c r="D114" s="258">
        <f t="shared" si="1"/>
        <v>8703659.0299999993</v>
      </c>
      <c r="E114" s="258"/>
      <c r="F114" s="258"/>
      <c r="G114" s="258"/>
      <c r="H114" s="257"/>
      <c r="I114" s="257"/>
    </row>
    <row r="115" spans="1:9" x14ac:dyDescent="0.2">
      <c r="A115" s="407" t="s">
        <v>666</v>
      </c>
      <c r="B115" s="408" t="s">
        <v>667</v>
      </c>
      <c r="C115" s="409">
        <v>75896.460000000006</v>
      </c>
      <c r="D115" s="258">
        <f t="shared" si="1"/>
        <v>75896.460000000006</v>
      </c>
      <c r="E115" s="258"/>
      <c r="F115" s="258"/>
      <c r="G115" s="258"/>
      <c r="H115" s="257"/>
      <c r="I115" s="257"/>
    </row>
    <row r="116" spans="1:9" x14ac:dyDescent="0.2">
      <c r="A116" s="407" t="s">
        <v>668</v>
      </c>
      <c r="B116" s="408" t="s">
        <v>669</v>
      </c>
      <c r="C116" s="409">
        <v>293142.15000000002</v>
      </c>
      <c r="D116" s="258">
        <f t="shared" si="1"/>
        <v>293142.15000000002</v>
      </c>
      <c r="E116" s="258"/>
      <c r="F116" s="258"/>
      <c r="G116" s="258"/>
      <c r="H116" s="257"/>
      <c r="I116" s="257"/>
    </row>
    <row r="117" spans="1:9" x14ac:dyDescent="0.2">
      <c r="A117" s="407" t="s">
        <v>670</v>
      </c>
      <c r="B117" s="408" t="s">
        <v>671</v>
      </c>
      <c r="C117" s="409">
        <v>20021.28</v>
      </c>
      <c r="D117" s="258">
        <f t="shared" si="1"/>
        <v>20021.28</v>
      </c>
      <c r="E117" s="258"/>
      <c r="F117" s="258"/>
      <c r="G117" s="258"/>
      <c r="H117" s="257"/>
      <c r="I117" s="257"/>
    </row>
    <row r="118" spans="1:9" x14ac:dyDescent="0.2">
      <c r="A118" s="407" t="s">
        <v>672</v>
      </c>
      <c r="B118" s="408" t="s">
        <v>673</v>
      </c>
      <c r="C118" s="409">
        <v>71358.17</v>
      </c>
      <c r="D118" s="258">
        <f t="shared" si="1"/>
        <v>71358.17</v>
      </c>
      <c r="E118" s="258"/>
      <c r="F118" s="258"/>
      <c r="G118" s="258"/>
      <c r="H118" s="257"/>
      <c r="I118" s="257"/>
    </row>
    <row r="119" spans="1:9" x14ac:dyDescent="0.2">
      <c r="A119" s="407" t="s">
        <v>674</v>
      </c>
      <c r="B119" s="408" t="s">
        <v>675</v>
      </c>
      <c r="C119" s="409">
        <v>82465.75</v>
      </c>
      <c r="D119" s="258">
        <f t="shared" si="1"/>
        <v>82465.75</v>
      </c>
      <c r="E119" s="258"/>
      <c r="F119" s="258"/>
      <c r="G119" s="258"/>
      <c r="H119" s="257"/>
      <c r="I119" s="257"/>
    </row>
    <row r="120" spans="1:9" x14ac:dyDescent="0.2">
      <c r="A120" s="407" t="s">
        <v>676</v>
      </c>
      <c r="B120" s="408" t="s">
        <v>677</v>
      </c>
      <c r="C120" s="409">
        <v>95635.59</v>
      </c>
      <c r="D120" s="258">
        <f t="shared" si="1"/>
        <v>95635.59</v>
      </c>
      <c r="E120" s="258"/>
      <c r="F120" s="258"/>
      <c r="G120" s="258"/>
      <c r="H120" s="257"/>
      <c r="I120" s="257"/>
    </row>
    <row r="121" spans="1:9" x14ac:dyDescent="0.2">
      <c r="A121" s="407" t="s">
        <v>678</v>
      </c>
      <c r="B121" s="408" t="s">
        <v>679</v>
      </c>
      <c r="C121" s="409">
        <v>480913.28</v>
      </c>
      <c r="D121" s="258">
        <f t="shared" si="1"/>
        <v>480913.28</v>
      </c>
      <c r="E121" s="258"/>
      <c r="F121" s="258"/>
      <c r="G121" s="258"/>
      <c r="H121" s="257"/>
      <c r="I121" s="257"/>
    </row>
    <row r="122" spans="1:9" x14ac:dyDescent="0.2">
      <c r="A122" s="407" t="s">
        <v>680</v>
      </c>
      <c r="B122" s="408" t="s">
        <v>681</v>
      </c>
      <c r="C122" s="409">
        <v>930061.36</v>
      </c>
      <c r="D122" s="258">
        <f t="shared" si="1"/>
        <v>930061.36</v>
      </c>
      <c r="E122" s="258"/>
      <c r="F122" s="258"/>
      <c r="G122" s="258"/>
      <c r="H122" s="257"/>
      <c r="I122" s="257"/>
    </row>
    <row r="123" spans="1:9" x14ac:dyDescent="0.2">
      <c r="A123" s="407" t="s">
        <v>682</v>
      </c>
      <c r="B123" s="408" t="s">
        <v>683</v>
      </c>
      <c r="C123" s="409">
        <v>246032.71</v>
      </c>
      <c r="D123" s="258">
        <f t="shared" si="1"/>
        <v>246032.71</v>
      </c>
      <c r="E123" s="258"/>
      <c r="F123" s="258"/>
      <c r="G123" s="258"/>
      <c r="H123" s="257"/>
      <c r="I123" s="257"/>
    </row>
    <row r="124" spans="1:9" x14ac:dyDescent="0.2">
      <c r="A124" s="407" t="s">
        <v>684</v>
      </c>
      <c r="B124" s="408" t="s">
        <v>685</v>
      </c>
      <c r="C124" s="409">
        <v>129398.04</v>
      </c>
      <c r="D124" s="258">
        <f t="shared" si="1"/>
        <v>129398.04</v>
      </c>
      <c r="E124" s="258"/>
      <c r="F124" s="258"/>
      <c r="G124" s="258"/>
      <c r="H124" s="257"/>
      <c r="I124" s="257"/>
    </row>
    <row r="125" spans="1:9" x14ac:dyDescent="0.2">
      <c r="A125" s="407" t="s">
        <v>686</v>
      </c>
      <c r="B125" s="408" t="s">
        <v>687</v>
      </c>
      <c r="C125" s="409">
        <v>1141438.48</v>
      </c>
      <c r="D125" s="258">
        <f t="shared" si="1"/>
        <v>1141438.48</v>
      </c>
      <c r="E125" s="258"/>
      <c r="F125" s="258"/>
      <c r="G125" s="258"/>
      <c r="H125" s="257"/>
      <c r="I125" s="257"/>
    </row>
    <row r="126" spans="1:9" x14ac:dyDescent="0.2">
      <c r="A126" s="407" t="s">
        <v>688</v>
      </c>
      <c r="B126" s="408" t="s">
        <v>689</v>
      </c>
      <c r="C126" s="409">
        <v>3088255.67</v>
      </c>
      <c r="D126" s="258">
        <f t="shared" si="1"/>
        <v>3088255.67</v>
      </c>
      <c r="E126" s="258"/>
      <c r="F126" s="258"/>
      <c r="G126" s="258"/>
      <c r="H126" s="257"/>
      <c r="I126" s="257"/>
    </row>
    <row r="127" spans="1:9" x14ac:dyDescent="0.2">
      <c r="A127" s="407" t="s">
        <v>690</v>
      </c>
      <c r="B127" s="408" t="s">
        <v>691</v>
      </c>
      <c r="C127" s="409">
        <v>5540534.6900000004</v>
      </c>
      <c r="D127" s="258">
        <f t="shared" si="1"/>
        <v>5540534.6900000004</v>
      </c>
      <c r="E127" s="258"/>
      <c r="F127" s="258"/>
      <c r="G127" s="258"/>
      <c r="H127" s="257"/>
      <c r="I127" s="257"/>
    </row>
    <row r="128" spans="1:9" x14ac:dyDescent="0.2">
      <c r="A128" s="407" t="s">
        <v>692</v>
      </c>
      <c r="B128" s="408" t="s">
        <v>693</v>
      </c>
      <c r="C128" s="409">
        <v>60146.11</v>
      </c>
      <c r="D128" s="258">
        <f t="shared" si="1"/>
        <v>60146.11</v>
      </c>
      <c r="E128" s="258"/>
      <c r="F128" s="258"/>
      <c r="G128" s="258"/>
      <c r="H128" s="257"/>
      <c r="I128" s="257"/>
    </row>
    <row r="129" spans="1:9" x14ac:dyDescent="0.2">
      <c r="A129" s="407" t="s">
        <v>694</v>
      </c>
      <c r="B129" s="408" t="s">
        <v>695</v>
      </c>
      <c r="C129" s="409">
        <v>1376605.81</v>
      </c>
      <c r="D129" s="258">
        <f t="shared" si="1"/>
        <v>1376605.81</v>
      </c>
      <c r="E129" s="258"/>
      <c r="F129" s="258"/>
      <c r="G129" s="258"/>
      <c r="H129" s="257"/>
      <c r="I129" s="257"/>
    </row>
    <row r="130" spans="1:9" x14ac:dyDescent="0.2">
      <c r="A130" s="407" t="s">
        <v>696</v>
      </c>
      <c r="B130" s="408" t="s">
        <v>697</v>
      </c>
      <c r="C130" s="409">
        <v>876663.01</v>
      </c>
      <c r="D130" s="258">
        <f t="shared" si="1"/>
        <v>876663.01</v>
      </c>
      <c r="E130" s="258"/>
      <c r="F130" s="258"/>
      <c r="G130" s="258"/>
      <c r="H130" s="257"/>
      <c r="I130" s="257"/>
    </row>
    <row r="131" spans="1:9" x14ac:dyDescent="0.2">
      <c r="A131" s="407" t="s">
        <v>698</v>
      </c>
      <c r="B131" s="408" t="s">
        <v>699</v>
      </c>
      <c r="C131" s="409">
        <v>1889537.06</v>
      </c>
      <c r="D131" s="258">
        <f t="shared" si="1"/>
        <v>1889537.06</v>
      </c>
      <c r="E131" s="258"/>
      <c r="F131" s="258"/>
      <c r="G131" s="258"/>
      <c r="H131" s="257"/>
      <c r="I131" s="257"/>
    </row>
    <row r="132" spans="1:9" x14ac:dyDescent="0.2">
      <c r="A132" s="407" t="s">
        <v>700</v>
      </c>
      <c r="B132" s="408" t="s">
        <v>701</v>
      </c>
      <c r="C132" s="409">
        <v>536892.68000000005</v>
      </c>
      <c r="D132" s="258">
        <f t="shared" si="1"/>
        <v>536892.68000000005</v>
      </c>
      <c r="E132" s="258"/>
      <c r="F132" s="258"/>
      <c r="G132" s="258"/>
      <c r="H132" s="257"/>
      <c r="I132" s="257"/>
    </row>
    <row r="133" spans="1:9" x14ac:dyDescent="0.2">
      <c r="A133" s="407" t="s">
        <v>702</v>
      </c>
      <c r="B133" s="408" t="s">
        <v>703</v>
      </c>
      <c r="C133" s="409">
        <v>246622.99</v>
      </c>
      <c r="D133" s="258">
        <f t="shared" si="1"/>
        <v>246622.99</v>
      </c>
      <c r="E133" s="258"/>
      <c r="F133" s="258"/>
      <c r="G133" s="258"/>
      <c r="H133" s="257"/>
      <c r="I133" s="257"/>
    </row>
    <row r="134" spans="1:9" x14ac:dyDescent="0.2">
      <c r="A134" s="407" t="s">
        <v>704</v>
      </c>
      <c r="B134" s="408" t="s">
        <v>705</v>
      </c>
      <c r="C134" s="409">
        <v>394652.35</v>
      </c>
      <c r="D134" s="258">
        <f t="shared" si="1"/>
        <v>394652.35</v>
      </c>
      <c r="E134" s="258"/>
      <c r="F134" s="258"/>
      <c r="G134" s="258"/>
      <c r="H134" s="257"/>
      <c r="I134" s="257"/>
    </row>
    <row r="135" spans="1:9" x14ac:dyDescent="0.2">
      <c r="A135" s="407" t="s">
        <v>706</v>
      </c>
      <c r="B135" s="408" t="s">
        <v>707</v>
      </c>
      <c r="C135" s="409">
        <v>266524.57</v>
      </c>
      <c r="D135" s="258">
        <f t="shared" si="1"/>
        <v>266524.57</v>
      </c>
      <c r="E135" s="258"/>
      <c r="F135" s="258"/>
      <c r="G135" s="258"/>
      <c r="H135" s="257"/>
      <c r="I135" s="257"/>
    </row>
    <row r="136" spans="1:9" x14ac:dyDescent="0.2">
      <c r="A136" s="407" t="s">
        <v>708</v>
      </c>
      <c r="B136" s="408" t="s">
        <v>709</v>
      </c>
      <c r="C136" s="409">
        <v>304469.07</v>
      </c>
      <c r="D136" s="258">
        <f t="shared" si="1"/>
        <v>304469.07</v>
      </c>
      <c r="E136" s="258"/>
      <c r="F136" s="258"/>
      <c r="G136" s="258"/>
      <c r="H136" s="257"/>
      <c r="I136" s="257"/>
    </row>
    <row r="137" spans="1:9" x14ac:dyDescent="0.2">
      <c r="A137" s="407" t="s">
        <v>710</v>
      </c>
      <c r="B137" s="408" t="s">
        <v>711</v>
      </c>
      <c r="C137" s="409">
        <v>353191.11</v>
      </c>
      <c r="D137" s="258">
        <f t="shared" ref="D137:D200" si="2">C137</f>
        <v>353191.11</v>
      </c>
      <c r="E137" s="258"/>
      <c r="F137" s="258"/>
      <c r="G137" s="258"/>
      <c r="H137" s="257"/>
      <c r="I137" s="257"/>
    </row>
    <row r="138" spans="1:9" x14ac:dyDescent="0.2">
      <c r="A138" s="407" t="s">
        <v>712</v>
      </c>
      <c r="B138" s="408" t="s">
        <v>713</v>
      </c>
      <c r="C138" s="409">
        <v>194047.35</v>
      </c>
      <c r="D138" s="258">
        <f t="shared" si="2"/>
        <v>194047.35</v>
      </c>
      <c r="E138" s="258"/>
      <c r="F138" s="258"/>
      <c r="G138" s="258"/>
      <c r="H138" s="257"/>
      <c r="I138" s="257"/>
    </row>
    <row r="139" spans="1:9" x14ac:dyDescent="0.2">
      <c r="A139" s="407" t="s">
        <v>714</v>
      </c>
      <c r="B139" s="408" t="s">
        <v>715</v>
      </c>
      <c r="C139" s="409">
        <v>1462744.7</v>
      </c>
      <c r="D139" s="258">
        <f t="shared" si="2"/>
        <v>1462744.7</v>
      </c>
      <c r="E139" s="258"/>
      <c r="F139" s="258"/>
      <c r="G139" s="258"/>
      <c r="H139" s="257"/>
      <c r="I139" s="257"/>
    </row>
    <row r="140" spans="1:9" x14ac:dyDescent="0.2">
      <c r="A140" s="407" t="s">
        <v>716</v>
      </c>
      <c r="B140" s="408" t="s">
        <v>717</v>
      </c>
      <c r="C140" s="409">
        <v>92342.17</v>
      </c>
      <c r="D140" s="258">
        <f t="shared" si="2"/>
        <v>92342.17</v>
      </c>
      <c r="E140" s="258"/>
      <c r="F140" s="258"/>
      <c r="G140" s="258"/>
      <c r="H140" s="257"/>
      <c r="I140" s="257"/>
    </row>
    <row r="141" spans="1:9" x14ac:dyDescent="0.2">
      <c r="A141" s="407" t="s">
        <v>718</v>
      </c>
      <c r="B141" s="408" t="s">
        <v>719</v>
      </c>
      <c r="C141" s="409">
        <v>10005992.23</v>
      </c>
      <c r="D141" s="258">
        <f t="shared" si="2"/>
        <v>10005992.23</v>
      </c>
      <c r="E141" s="258"/>
      <c r="F141" s="258"/>
      <c r="G141" s="258"/>
      <c r="H141" s="257"/>
      <c r="I141" s="257"/>
    </row>
    <row r="142" spans="1:9" x14ac:dyDescent="0.2">
      <c r="A142" s="407" t="s">
        <v>720</v>
      </c>
      <c r="B142" s="408" t="s">
        <v>721</v>
      </c>
      <c r="C142" s="409">
        <v>4909509.51</v>
      </c>
      <c r="D142" s="258">
        <f t="shared" si="2"/>
        <v>4909509.51</v>
      </c>
      <c r="E142" s="258"/>
      <c r="F142" s="258"/>
      <c r="G142" s="258"/>
      <c r="H142" s="257"/>
      <c r="I142" s="257"/>
    </row>
    <row r="143" spans="1:9" x14ac:dyDescent="0.2">
      <c r="A143" s="407" t="s">
        <v>722</v>
      </c>
      <c r="B143" s="408" t="s">
        <v>723</v>
      </c>
      <c r="C143" s="409">
        <v>591562.29</v>
      </c>
      <c r="D143" s="258">
        <f t="shared" si="2"/>
        <v>591562.29</v>
      </c>
      <c r="E143" s="258"/>
      <c r="F143" s="258"/>
      <c r="G143" s="258"/>
      <c r="H143" s="257"/>
      <c r="I143" s="257"/>
    </row>
    <row r="144" spans="1:9" x14ac:dyDescent="0.2">
      <c r="A144" s="407" t="s">
        <v>724</v>
      </c>
      <c r="B144" s="408" t="s">
        <v>725</v>
      </c>
      <c r="C144" s="409">
        <v>30508.95</v>
      </c>
      <c r="D144" s="258">
        <f t="shared" si="2"/>
        <v>30508.95</v>
      </c>
      <c r="E144" s="258"/>
      <c r="F144" s="258"/>
      <c r="G144" s="258"/>
      <c r="H144" s="257"/>
      <c r="I144" s="257"/>
    </row>
    <row r="145" spans="1:9" x14ac:dyDescent="0.2">
      <c r="A145" s="407" t="s">
        <v>726</v>
      </c>
      <c r="B145" s="408" t="s">
        <v>727</v>
      </c>
      <c r="C145" s="409">
        <v>4017349.51</v>
      </c>
      <c r="D145" s="258">
        <f t="shared" si="2"/>
        <v>4017349.51</v>
      </c>
      <c r="E145" s="258"/>
      <c r="F145" s="258"/>
      <c r="G145" s="258"/>
      <c r="H145" s="257"/>
      <c r="I145" s="257"/>
    </row>
    <row r="146" spans="1:9" x14ac:dyDescent="0.2">
      <c r="A146" s="407" t="s">
        <v>728</v>
      </c>
      <c r="B146" s="408" t="s">
        <v>729</v>
      </c>
      <c r="C146" s="409">
        <v>312642.42</v>
      </c>
      <c r="D146" s="258">
        <f t="shared" si="2"/>
        <v>312642.42</v>
      </c>
      <c r="E146" s="258"/>
      <c r="F146" s="258"/>
      <c r="G146" s="258"/>
      <c r="H146" s="257"/>
      <c r="I146" s="257"/>
    </row>
    <row r="147" spans="1:9" x14ac:dyDescent="0.2">
      <c r="A147" s="407" t="s">
        <v>730</v>
      </c>
      <c r="B147" s="408" t="s">
        <v>731</v>
      </c>
      <c r="C147" s="409">
        <v>6896.19</v>
      </c>
      <c r="D147" s="258">
        <f t="shared" si="2"/>
        <v>6896.19</v>
      </c>
      <c r="E147" s="258"/>
      <c r="F147" s="258"/>
      <c r="G147" s="258"/>
      <c r="H147" s="257"/>
      <c r="I147" s="257"/>
    </row>
    <row r="148" spans="1:9" x14ac:dyDescent="0.2">
      <c r="A148" s="407" t="s">
        <v>732</v>
      </c>
      <c r="B148" s="408" t="s">
        <v>733</v>
      </c>
      <c r="C148" s="409">
        <v>52749.87</v>
      </c>
      <c r="D148" s="258">
        <f t="shared" si="2"/>
        <v>52749.87</v>
      </c>
      <c r="E148" s="258"/>
      <c r="F148" s="258"/>
      <c r="G148" s="258"/>
      <c r="H148" s="257"/>
      <c r="I148" s="257"/>
    </row>
    <row r="149" spans="1:9" x14ac:dyDescent="0.2">
      <c r="A149" s="407" t="s">
        <v>734</v>
      </c>
      <c r="B149" s="408" t="s">
        <v>735</v>
      </c>
      <c r="C149" s="409">
        <v>913493.32</v>
      </c>
      <c r="D149" s="258">
        <f t="shared" si="2"/>
        <v>913493.32</v>
      </c>
      <c r="E149" s="258"/>
      <c r="F149" s="258"/>
      <c r="G149" s="258"/>
      <c r="H149" s="257"/>
      <c r="I149" s="257"/>
    </row>
    <row r="150" spans="1:9" x14ac:dyDescent="0.2">
      <c r="A150" s="407" t="s">
        <v>736</v>
      </c>
      <c r="B150" s="408" t="s">
        <v>737</v>
      </c>
      <c r="C150" s="409">
        <v>213419.25</v>
      </c>
      <c r="D150" s="258">
        <f t="shared" si="2"/>
        <v>213419.25</v>
      </c>
      <c r="E150" s="258"/>
      <c r="F150" s="258"/>
      <c r="G150" s="258"/>
      <c r="H150" s="257"/>
      <c r="I150" s="257"/>
    </row>
    <row r="151" spans="1:9" x14ac:dyDescent="0.2">
      <c r="A151" s="407" t="s">
        <v>738</v>
      </c>
      <c r="B151" s="408" t="s">
        <v>739</v>
      </c>
      <c r="C151" s="409">
        <v>54091.62</v>
      </c>
      <c r="D151" s="258">
        <f t="shared" si="2"/>
        <v>54091.62</v>
      </c>
      <c r="E151" s="258"/>
      <c r="F151" s="258"/>
      <c r="G151" s="258"/>
      <c r="H151" s="257"/>
      <c r="I151" s="257"/>
    </row>
    <row r="152" spans="1:9" x14ac:dyDescent="0.2">
      <c r="A152" s="407" t="s">
        <v>740</v>
      </c>
      <c r="B152" s="408" t="s">
        <v>741</v>
      </c>
      <c r="C152" s="409">
        <v>1162749.72</v>
      </c>
      <c r="D152" s="258">
        <f t="shared" si="2"/>
        <v>1162749.72</v>
      </c>
      <c r="E152" s="258"/>
      <c r="F152" s="258"/>
      <c r="G152" s="258"/>
      <c r="H152" s="257"/>
      <c r="I152" s="257"/>
    </row>
    <row r="153" spans="1:9" x14ac:dyDescent="0.2">
      <c r="A153" s="407" t="s">
        <v>742</v>
      </c>
      <c r="B153" s="408" t="s">
        <v>743</v>
      </c>
      <c r="C153" s="409">
        <v>63388.4</v>
      </c>
      <c r="D153" s="258">
        <f t="shared" si="2"/>
        <v>63388.4</v>
      </c>
      <c r="E153" s="258"/>
      <c r="F153" s="258"/>
      <c r="G153" s="258"/>
      <c r="H153" s="257"/>
      <c r="I153" s="257"/>
    </row>
    <row r="154" spans="1:9" x14ac:dyDescent="0.2">
      <c r="A154" s="407" t="s">
        <v>744</v>
      </c>
      <c r="B154" s="408" t="s">
        <v>745</v>
      </c>
      <c r="C154" s="409">
        <v>112818.84</v>
      </c>
      <c r="D154" s="258">
        <f t="shared" si="2"/>
        <v>112818.84</v>
      </c>
      <c r="E154" s="258"/>
      <c r="F154" s="258"/>
      <c r="G154" s="258"/>
      <c r="H154" s="257"/>
      <c r="I154" s="257"/>
    </row>
    <row r="155" spans="1:9" x14ac:dyDescent="0.2">
      <c r="A155" s="407" t="s">
        <v>746</v>
      </c>
      <c r="B155" s="408" t="s">
        <v>747</v>
      </c>
      <c r="C155" s="409">
        <v>362573.8</v>
      </c>
      <c r="D155" s="258">
        <f t="shared" si="2"/>
        <v>362573.8</v>
      </c>
      <c r="E155" s="258"/>
      <c r="F155" s="258"/>
      <c r="G155" s="258"/>
      <c r="H155" s="257"/>
      <c r="I155" s="257"/>
    </row>
    <row r="156" spans="1:9" x14ac:dyDescent="0.2">
      <c r="A156" s="407" t="s">
        <v>748</v>
      </c>
      <c r="B156" s="408" t="s">
        <v>749</v>
      </c>
      <c r="C156" s="409">
        <v>367389.63</v>
      </c>
      <c r="D156" s="258">
        <f t="shared" si="2"/>
        <v>367389.63</v>
      </c>
      <c r="E156" s="258"/>
      <c r="F156" s="258"/>
      <c r="G156" s="258"/>
      <c r="H156" s="257"/>
      <c r="I156" s="257"/>
    </row>
    <row r="157" spans="1:9" x14ac:dyDescent="0.2">
      <c r="A157" s="407" t="s">
        <v>750</v>
      </c>
      <c r="B157" s="408" t="s">
        <v>751</v>
      </c>
      <c r="C157" s="409">
        <v>63240.57</v>
      </c>
      <c r="D157" s="258">
        <f t="shared" si="2"/>
        <v>63240.57</v>
      </c>
      <c r="E157" s="258"/>
      <c r="F157" s="258"/>
      <c r="G157" s="258"/>
      <c r="H157" s="257"/>
      <c r="I157" s="257"/>
    </row>
    <row r="158" spans="1:9" x14ac:dyDescent="0.2">
      <c r="A158" s="407" t="s">
        <v>752</v>
      </c>
      <c r="B158" s="408" t="s">
        <v>753</v>
      </c>
      <c r="C158" s="409">
        <v>581867.41</v>
      </c>
      <c r="D158" s="258">
        <f t="shared" si="2"/>
        <v>581867.41</v>
      </c>
      <c r="E158" s="258"/>
      <c r="F158" s="258"/>
      <c r="G158" s="258"/>
      <c r="H158" s="257"/>
      <c r="I158" s="257"/>
    </row>
    <row r="159" spans="1:9" x14ac:dyDescent="0.2">
      <c r="A159" s="407" t="s">
        <v>754</v>
      </c>
      <c r="B159" s="408" t="s">
        <v>755</v>
      </c>
      <c r="C159" s="409">
        <v>114738.84</v>
      </c>
      <c r="D159" s="258">
        <f t="shared" si="2"/>
        <v>114738.84</v>
      </c>
      <c r="E159" s="258"/>
      <c r="F159" s="258"/>
      <c r="G159" s="258"/>
      <c r="H159" s="257"/>
      <c r="I159" s="257"/>
    </row>
    <row r="160" spans="1:9" x14ac:dyDescent="0.2">
      <c r="A160" s="407" t="s">
        <v>756</v>
      </c>
      <c r="B160" s="408" t="s">
        <v>757</v>
      </c>
      <c r="C160" s="409">
        <v>212169.72</v>
      </c>
      <c r="D160" s="258">
        <f t="shared" si="2"/>
        <v>212169.72</v>
      </c>
      <c r="E160" s="258"/>
      <c r="F160" s="258"/>
      <c r="G160" s="258"/>
      <c r="H160" s="257"/>
      <c r="I160" s="257"/>
    </row>
    <row r="161" spans="1:9" x14ac:dyDescent="0.2">
      <c r="A161" s="407" t="s">
        <v>758</v>
      </c>
      <c r="B161" s="408" t="s">
        <v>759</v>
      </c>
      <c r="C161" s="409">
        <v>315734.03000000003</v>
      </c>
      <c r="D161" s="258">
        <f t="shared" si="2"/>
        <v>315734.03000000003</v>
      </c>
      <c r="E161" s="258"/>
      <c r="F161" s="258"/>
      <c r="G161" s="258"/>
      <c r="H161" s="257"/>
      <c r="I161" s="257"/>
    </row>
    <row r="162" spans="1:9" x14ac:dyDescent="0.2">
      <c r="A162" s="407" t="s">
        <v>760</v>
      </c>
      <c r="B162" s="408" t="s">
        <v>761</v>
      </c>
      <c r="C162" s="409">
        <v>273787.57</v>
      </c>
      <c r="D162" s="258">
        <f t="shared" si="2"/>
        <v>273787.57</v>
      </c>
      <c r="E162" s="258"/>
      <c r="F162" s="258"/>
      <c r="G162" s="258"/>
      <c r="H162" s="257"/>
      <c r="I162" s="257"/>
    </row>
    <row r="163" spans="1:9" x14ac:dyDescent="0.2">
      <c r="A163" s="407" t="s">
        <v>762</v>
      </c>
      <c r="B163" s="408" t="s">
        <v>763</v>
      </c>
      <c r="C163" s="409">
        <v>246410.4</v>
      </c>
      <c r="D163" s="258">
        <f t="shared" si="2"/>
        <v>246410.4</v>
      </c>
      <c r="E163" s="258"/>
      <c r="F163" s="258"/>
      <c r="G163" s="258"/>
      <c r="H163" s="257"/>
      <c r="I163" s="257"/>
    </row>
    <row r="164" spans="1:9" x14ac:dyDescent="0.2">
      <c r="A164" s="407" t="s">
        <v>764</v>
      </c>
      <c r="B164" s="408" t="s">
        <v>765</v>
      </c>
      <c r="C164" s="409">
        <v>18853.34</v>
      </c>
      <c r="D164" s="258">
        <f t="shared" si="2"/>
        <v>18853.34</v>
      </c>
      <c r="E164" s="258"/>
      <c r="F164" s="258"/>
      <c r="G164" s="258"/>
      <c r="H164" s="257"/>
      <c r="I164" s="257"/>
    </row>
    <row r="165" spans="1:9" x14ac:dyDescent="0.2">
      <c r="A165" s="407" t="s">
        <v>766</v>
      </c>
      <c r="B165" s="408" t="s">
        <v>767</v>
      </c>
      <c r="C165" s="409">
        <v>23916.49</v>
      </c>
      <c r="D165" s="258">
        <f t="shared" si="2"/>
        <v>23916.49</v>
      </c>
      <c r="E165" s="258"/>
      <c r="F165" s="258"/>
      <c r="G165" s="258"/>
      <c r="H165" s="257"/>
      <c r="I165" s="257"/>
    </row>
    <row r="166" spans="1:9" x14ac:dyDescent="0.2">
      <c r="A166" s="407" t="s">
        <v>768</v>
      </c>
      <c r="B166" s="408" t="s">
        <v>769</v>
      </c>
      <c r="C166" s="409">
        <v>280392.90000000002</v>
      </c>
      <c r="D166" s="258">
        <f t="shared" si="2"/>
        <v>280392.90000000002</v>
      </c>
      <c r="E166" s="258"/>
      <c r="F166" s="258"/>
      <c r="G166" s="258"/>
      <c r="H166" s="257"/>
      <c r="I166" s="257"/>
    </row>
    <row r="167" spans="1:9" x14ac:dyDescent="0.2">
      <c r="A167" s="407" t="s">
        <v>770</v>
      </c>
      <c r="B167" s="408" t="s">
        <v>771</v>
      </c>
      <c r="C167" s="409">
        <v>1714188.02</v>
      </c>
      <c r="D167" s="258">
        <f t="shared" si="2"/>
        <v>1714188.02</v>
      </c>
      <c r="E167" s="258"/>
      <c r="F167" s="258"/>
      <c r="G167" s="258"/>
      <c r="H167" s="257"/>
      <c r="I167" s="257"/>
    </row>
    <row r="168" spans="1:9" x14ac:dyDescent="0.2">
      <c r="A168" s="407" t="s">
        <v>772</v>
      </c>
      <c r="B168" s="408" t="s">
        <v>773</v>
      </c>
      <c r="C168" s="409">
        <v>169591.39</v>
      </c>
      <c r="D168" s="258">
        <f t="shared" si="2"/>
        <v>169591.39</v>
      </c>
      <c r="E168" s="258"/>
      <c r="F168" s="258"/>
      <c r="G168" s="258"/>
      <c r="H168" s="257"/>
      <c r="I168" s="257"/>
    </row>
    <row r="169" spans="1:9" x14ac:dyDescent="0.2">
      <c r="A169" s="407" t="s">
        <v>774</v>
      </c>
      <c r="B169" s="408" t="s">
        <v>775</v>
      </c>
      <c r="C169" s="409">
        <v>467811.86</v>
      </c>
      <c r="D169" s="258">
        <f t="shared" si="2"/>
        <v>467811.86</v>
      </c>
      <c r="E169" s="258"/>
      <c r="F169" s="258"/>
      <c r="G169" s="258"/>
      <c r="H169" s="257"/>
      <c r="I169" s="257"/>
    </row>
    <row r="170" spans="1:9" x14ac:dyDescent="0.2">
      <c r="A170" s="407" t="s">
        <v>776</v>
      </c>
      <c r="B170" s="408" t="s">
        <v>777</v>
      </c>
      <c r="C170" s="409">
        <v>97464.89</v>
      </c>
      <c r="D170" s="258">
        <f t="shared" si="2"/>
        <v>97464.89</v>
      </c>
      <c r="E170" s="258"/>
      <c r="F170" s="258"/>
      <c r="G170" s="258"/>
      <c r="H170" s="257"/>
      <c r="I170" s="257"/>
    </row>
    <row r="171" spans="1:9" x14ac:dyDescent="0.2">
      <c r="A171" s="407" t="s">
        <v>778</v>
      </c>
      <c r="B171" s="408" t="s">
        <v>779</v>
      </c>
      <c r="C171" s="409">
        <v>55205.19</v>
      </c>
      <c r="D171" s="258">
        <f t="shared" si="2"/>
        <v>55205.19</v>
      </c>
      <c r="E171" s="258"/>
      <c r="F171" s="258"/>
      <c r="G171" s="258"/>
      <c r="H171" s="257"/>
      <c r="I171" s="257"/>
    </row>
    <row r="172" spans="1:9" x14ac:dyDescent="0.2">
      <c r="A172" s="407" t="s">
        <v>780</v>
      </c>
      <c r="B172" s="408" t="s">
        <v>781</v>
      </c>
      <c r="C172" s="409">
        <v>169163.23</v>
      </c>
      <c r="D172" s="258">
        <f t="shared" si="2"/>
        <v>169163.23</v>
      </c>
      <c r="E172" s="258"/>
      <c r="F172" s="258"/>
      <c r="G172" s="258"/>
      <c r="H172" s="257"/>
      <c r="I172" s="257"/>
    </row>
    <row r="173" spans="1:9" x14ac:dyDescent="0.2">
      <c r="A173" s="407" t="s">
        <v>782</v>
      </c>
      <c r="B173" s="408" t="s">
        <v>783</v>
      </c>
      <c r="C173" s="409">
        <v>461009.48</v>
      </c>
      <c r="D173" s="258">
        <f t="shared" si="2"/>
        <v>461009.48</v>
      </c>
      <c r="E173" s="258"/>
      <c r="F173" s="258"/>
      <c r="G173" s="258"/>
      <c r="H173" s="257"/>
      <c r="I173" s="257"/>
    </row>
    <row r="174" spans="1:9" x14ac:dyDescent="0.2">
      <c r="A174" s="407" t="s">
        <v>784</v>
      </c>
      <c r="B174" s="408" t="s">
        <v>785</v>
      </c>
      <c r="C174" s="409">
        <v>113171.49</v>
      </c>
      <c r="D174" s="258">
        <f t="shared" si="2"/>
        <v>113171.49</v>
      </c>
      <c r="E174" s="258"/>
      <c r="F174" s="258"/>
      <c r="G174" s="258"/>
      <c r="H174" s="257"/>
      <c r="I174" s="257"/>
    </row>
    <row r="175" spans="1:9" x14ac:dyDescent="0.2">
      <c r="A175" s="407" t="s">
        <v>786</v>
      </c>
      <c r="B175" s="408" t="s">
        <v>787</v>
      </c>
      <c r="C175" s="409">
        <v>69064.53</v>
      </c>
      <c r="D175" s="258">
        <f t="shared" si="2"/>
        <v>69064.53</v>
      </c>
      <c r="E175" s="258"/>
      <c r="F175" s="258"/>
      <c r="G175" s="258"/>
      <c r="H175" s="257"/>
      <c r="I175" s="257"/>
    </row>
    <row r="176" spans="1:9" x14ac:dyDescent="0.2">
      <c r="A176" s="407" t="s">
        <v>788</v>
      </c>
      <c r="B176" s="408" t="s">
        <v>789</v>
      </c>
      <c r="C176" s="409">
        <v>34521.56</v>
      </c>
      <c r="D176" s="258">
        <f t="shared" si="2"/>
        <v>34521.56</v>
      </c>
      <c r="E176" s="258"/>
      <c r="F176" s="258"/>
      <c r="G176" s="258"/>
      <c r="H176" s="257"/>
      <c r="I176" s="257"/>
    </row>
    <row r="177" spans="1:9" x14ac:dyDescent="0.2">
      <c r="A177" s="407" t="s">
        <v>790</v>
      </c>
      <c r="B177" s="408" t="s">
        <v>791</v>
      </c>
      <c r="C177" s="409">
        <v>143048.09</v>
      </c>
      <c r="D177" s="258">
        <f t="shared" si="2"/>
        <v>143048.09</v>
      </c>
      <c r="E177" s="258"/>
      <c r="F177" s="258"/>
      <c r="G177" s="258"/>
      <c r="H177" s="257"/>
      <c r="I177" s="257"/>
    </row>
    <row r="178" spans="1:9" x14ac:dyDescent="0.2">
      <c r="A178" s="407" t="s">
        <v>792</v>
      </c>
      <c r="B178" s="408" t="s">
        <v>793</v>
      </c>
      <c r="C178" s="409">
        <v>140809</v>
      </c>
      <c r="D178" s="258">
        <f t="shared" si="2"/>
        <v>140809</v>
      </c>
      <c r="E178" s="258"/>
      <c r="F178" s="258"/>
      <c r="G178" s="258"/>
      <c r="H178" s="257"/>
      <c r="I178" s="257"/>
    </row>
    <row r="179" spans="1:9" x14ac:dyDescent="0.2">
      <c r="A179" s="407" t="s">
        <v>794</v>
      </c>
      <c r="B179" s="408" t="s">
        <v>795</v>
      </c>
      <c r="C179" s="409">
        <v>522941.32</v>
      </c>
      <c r="D179" s="258">
        <f t="shared" si="2"/>
        <v>522941.32</v>
      </c>
      <c r="E179" s="258"/>
      <c r="F179" s="258"/>
      <c r="G179" s="258"/>
      <c r="H179" s="257"/>
      <c r="I179" s="257"/>
    </row>
    <row r="180" spans="1:9" x14ac:dyDescent="0.2">
      <c r="A180" s="407" t="s">
        <v>796</v>
      </c>
      <c r="B180" s="408" t="s">
        <v>797</v>
      </c>
      <c r="C180" s="409">
        <v>253199.43</v>
      </c>
      <c r="D180" s="258">
        <f t="shared" si="2"/>
        <v>253199.43</v>
      </c>
      <c r="E180" s="258"/>
      <c r="F180" s="258"/>
      <c r="G180" s="258"/>
      <c r="H180" s="257"/>
      <c r="I180" s="257"/>
    </row>
    <row r="181" spans="1:9" x14ac:dyDescent="0.2">
      <c r="A181" s="407" t="s">
        <v>798</v>
      </c>
      <c r="B181" s="408" t="s">
        <v>799</v>
      </c>
      <c r="C181" s="409">
        <v>262071.57</v>
      </c>
      <c r="D181" s="258">
        <f t="shared" si="2"/>
        <v>262071.57</v>
      </c>
      <c r="E181" s="258"/>
      <c r="F181" s="258"/>
      <c r="G181" s="258"/>
      <c r="H181" s="257"/>
      <c r="I181" s="257"/>
    </row>
    <row r="182" spans="1:9" x14ac:dyDescent="0.2">
      <c r="A182" s="407" t="s">
        <v>800</v>
      </c>
      <c r="B182" s="408" t="s">
        <v>801</v>
      </c>
      <c r="C182" s="409">
        <v>1326906.3899999999</v>
      </c>
      <c r="D182" s="258">
        <f t="shared" si="2"/>
        <v>1326906.3899999999</v>
      </c>
      <c r="E182" s="258"/>
      <c r="F182" s="258"/>
      <c r="G182" s="258"/>
      <c r="H182" s="257"/>
      <c r="I182" s="257"/>
    </row>
    <row r="183" spans="1:9" x14ac:dyDescent="0.2">
      <c r="A183" s="407" t="s">
        <v>802</v>
      </c>
      <c r="B183" s="408" t="s">
        <v>803</v>
      </c>
      <c r="C183" s="409">
        <v>377954.13</v>
      </c>
      <c r="D183" s="258">
        <f t="shared" si="2"/>
        <v>377954.13</v>
      </c>
      <c r="E183" s="258"/>
      <c r="F183" s="258"/>
      <c r="G183" s="258"/>
      <c r="H183" s="257"/>
      <c r="I183" s="257"/>
    </row>
    <row r="184" spans="1:9" x14ac:dyDescent="0.2">
      <c r="A184" s="407" t="s">
        <v>804</v>
      </c>
      <c r="B184" s="408" t="s">
        <v>805</v>
      </c>
      <c r="C184" s="409">
        <v>11538.64</v>
      </c>
      <c r="D184" s="258">
        <f t="shared" si="2"/>
        <v>11538.64</v>
      </c>
      <c r="E184" s="258"/>
      <c r="F184" s="258"/>
      <c r="G184" s="258"/>
      <c r="H184" s="257"/>
      <c r="I184" s="257"/>
    </row>
    <row r="185" spans="1:9" x14ac:dyDescent="0.2">
      <c r="A185" s="407" t="s">
        <v>806</v>
      </c>
      <c r="B185" s="408" t="s">
        <v>807</v>
      </c>
      <c r="C185" s="409">
        <v>344645.53</v>
      </c>
      <c r="D185" s="258">
        <f t="shared" si="2"/>
        <v>344645.53</v>
      </c>
      <c r="E185" s="258"/>
      <c r="F185" s="258"/>
      <c r="G185" s="258"/>
      <c r="H185" s="257"/>
      <c r="I185" s="257"/>
    </row>
    <row r="186" spans="1:9" x14ac:dyDescent="0.2">
      <c r="A186" s="407" t="s">
        <v>808</v>
      </c>
      <c r="B186" s="408" t="s">
        <v>809</v>
      </c>
      <c r="C186" s="409">
        <v>992389.78</v>
      </c>
      <c r="D186" s="258">
        <f t="shared" si="2"/>
        <v>992389.78</v>
      </c>
      <c r="E186" s="258"/>
      <c r="F186" s="258"/>
      <c r="G186" s="258"/>
      <c r="H186" s="257"/>
      <c r="I186" s="257"/>
    </row>
    <row r="187" spans="1:9" x14ac:dyDescent="0.2">
      <c r="A187" s="407" t="s">
        <v>810</v>
      </c>
      <c r="B187" s="408" t="s">
        <v>811</v>
      </c>
      <c r="C187" s="409">
        <v>1086966.94</v>
      </c>
      <c r="D187" s="258">
        <f t="shared" si="2"/>
        <v>1086966.94</v>
      </c>
      <c r="E187" s="258"/>
      <c r="F187" s="258"/>
      <c r="G187" s="258"/>
      <c r="H187" s="257"/>
      <c r="I187" s="257"/>
    </row>
    <row r="188" spans="1:9" x14ac:dyDescent="0.2">
      <c r="A188" s="407" t="s">
        <v>812</v>
      </c>
      <c r="B188" s="408" t="s">
        <v>813</v>
      </c>
      <c r="C188" s="409">
        <v>41907.53</v>
      </c>
      <c r="D188" s="258">
        <f t="shared" si="2"/>
        <v>41907.53</v>
      </c>
      <c r="E188" s="258"/>
      <c r="F188" s="258"/>
      <c r="G188" s="258"/>
      <c r="H188" s="257"/>
      <c r="I188" s="257"/>
    </row>
    <row r="189" spans="1:9" x14ac:dyDescent="0.2">
      <c r="A189" s="407" t="s">
        <v>814</v>
      </c>
      <c r="B189" s="408" t="s">
        <v>815</v>
      </c>
      <c r="C189" s="409">
        <v>501648.78</v>
      </c>
      <c r="D189" s="258">
        <f t="shared" si="2"/>
        <v>501648.78</v>
      </c>
      <c r="E189" s="258"/>
      <c r="F189" s="258"/>
      <c r="G189" s="258"/>
      <c r="H189" s="257"/>
      <c r="I189" s="257"/>
    </row>
    <row r="190" spans="1:9" x14ac:dyDescent="0.2">
      <c r="A190" s="407" t="s">
        <v>816</v>
      </c>
      <c r="B190" s="408" t="s">
        <v>817</v>
      </c>
      <c r="C190" s="409">
        <v>531661.27</v>
      </c>
      <c r="D190" s="258">
        <f t="shared" si="2"/>
        <v>531661.27</v>
      </c>
      <c r="E190" s="258"/>
      <c r="F190" s="258"/>
      <c r="G190" s="258"/>
      <c r="H190" s="257"/>
      <c r="I190" s="257"/>
    </row>
    <row r="191" spans="1:9" x14ac:dyDescent="0.2">
      <c r="A191" s="407" t="s">
        <v>818</v>
      </c>
      <c r="B191" s="408" t="s">
        <v>819</v>
      </c>
      <c r="C191" s="409">
        <v>173436.21</v>
      </c>
      <c r="D191" s="258">
        <f t="shared" si="2"/>
        <v>173436.21</v>
      </c>
      <c r="E191" s="258"/>
      <c r="F191" s="258"/>
      <c r="G191" s="258"/>
      <c r="H191" s="257"/>
      <c r="I191" s="257"/>
    </row>
    <row r="192" spans="1:9" x14ac:dyDescent="0.2">
      <c r="A192" s="407" t="s">
        <v>820</v>
      </c>
      <c r="B192" s="408" t="s">
        <v>821</v>
      </c>
      <c r="C192" s="409">
        <v>265433.81</v>
      </c>
      <c r="D192" s="258">
        <f t="shared" si="2"/>
        <v>265433.81</v>
      </c>
      <c r="E192" s="258"/>
      <c r="F192" s="258"/>
      <c r="G192" s="258"/>
      <c r="H192" s="257"/>
      <c r="I192" s="257"/>
    </row>
    <row r="193" spans="1:9" x14ac:dyDescent="0.2">
      <c r="A193" s="407" t="s">
        <v>822</v>
      </c>
      <c r="B193" s="408" t="s">
        <v>823</v>
      </c>
      <c r="C193" s="409">
        <v>16219.69</v>
      </c>
      <c r="D193" s="258">
        <f t="shared" si="2"/>
        <v>16219.69</v>
      </c>
      <c r="E193" s="258"/>
      <c r="F193" s="258"/>
      <c r="G193" s="258"/>
      <c r="H193" s="257"/>
      <c r="I193" s="257"/>
    </row>
    <row r="194" spans="1:9" x14ac:dyDescent="0.2">
      <c r="A194" s="407" t="s">
        <v>824</v>
      </c>
      <c r="B194" s="408" t="s">
        <v>825</v>
      </c>
      <c r="C194" s="409">
        <v>66279.149999999994</v>
      </c>
      <c r="D194" s="258">
        <f t="shared" si="2"/>
        <v>66279.149999999994</v>
      </c>
      <c r="E194" s="258"/>
      <c r="F194" s="258"/>
      <c r="G194" s="258"/>
      <c r="H194" s="257"/>
      <c r="I194" s="257"/>
    </row>
    <row r="195" spans="1:9" x14ac:dyDescent="0.2">
      <c r="A195" s="407" t="s">
        <v>826</v>
      </c>
      <c r="B195" s="408" t="s">
        <v>827</v>
      </c>
      <c r="C195" s="409">
        <v>76028.83</v>
      </c>
      <c r="D195" s="258">
        <f t="shared" si="2"/>
        <v>76028.83</v>
      </c>
      <c r="E195" s="258"/>
      <c r="F195" s="258"/>
      <c r="G195" s="258"/>
      <c r="H195" s="257"/>
      <c r="I195" s="257"/>
    </row>
    <row r="196" spans="1:9" x14ac:dyDescent="0.2">
      <c r="A196" s="407" t="s">
        <v>828</v>
      </c>
      <c r="B196" s="408" t="s">
        <v>829</v>
      </c>
      <c r="C196" s="409">
        <v>182573.86</v>
      </c>
      <c r="D196" s="258">
        <f t="shared" si="2"/>
        <v>182573.86</v>
      </c>
      <c r="E196" s="258"/>
      <c r="F196" s="258"/>
      <c r="G196" s="258"/>
      <c r="H196" s="257"/>
      <c r="I196" s="257"/>
    </row>
    <row r="197" spans="1:9" x14ac:dyDescent="0.2">
      <c r="A197" s="407" t="s">
        <v>830</v>
      </c>
      <c r="B197" s="408" t="s">
        <v>831</v>
      </c>
      <c r="C197" s="409">
        <v>5329253.8899999997</v>
      </c>
      <c r="D197" s="258">
        <f t="shared" si="2"/>
        <v>5329253.8899999997</v>
      </c>
      <c r="E197" s="258"/>
      <c r="F197" s="258"/>
      <c r="G197" s="258"/>
      <c r="H197" s="257"/>
      <c r="I197" s="257"/>
    </row>
    <row r="198" spans="1:9" x14ac:dyDescent="0.2">
      <c r="A198" s="407" t="s">
        <v>832</v>
      </c>
      <c r="B198" s="408" t="s">
        <v>833</v>
      </c>
      <c r="C198" s="409">
        <v>984654.9</v>
      </c>
      <c r="D198" s="258">
        <f t="shared" si="2"/>
        <v>984654.9</v>
      </c>
      <c r="E198" s="258"/>
      <c r="F198" s="258"/>
      <c r="G198" s="258"/>
      <c r="H198" s="257"/>
      <c r="I198" s="257"/>
    </row>
    <row r="199" spans="1:9" x14ac:dyDescent="0.2">
      <c r="A199" s="407" t="s">
        <v>834</v>
      </c>
      <c r="B199" s="408" t="s">
        <v>835</v>
      </c>
      <c r="C199" s="409">
        <v>870678.43</v>
      </c>
      <c r="D199" s="258">
        <f t="shared" si="2"/>
        <v>870678.43</v>
      </c>
      <c r="E199" s="258"/>
      <c r="F199" s="258"/>
      <c r="G199" s="258"/>
      <c r="H199" s="257"/>
      <c r="I199" s="257"/>
    </row>
    <row r="200" spans="1:9" x14ac:dyDescent="0.2">
      <c r="A200" s="407" t="s">
        <v>836</v>
      </c>
      <c r="B200" s="408" t="s">
        <v>837</v>
      </c>
      <c r="C200" s="409">
        <v>87371.14</v>
      </c>
      <c r="D200" s="258">
        <f t="shared" si="2"/>
        <v>87371.14</v>
      </c>
      <c r="E200" s="258"/>
      <c r="F200" s="258"/>
      <c r="G200" s="258"/>
      <c r="H200" s="257"/>
      <c r="I200" s="257"/>
    </row>
    <row r="201" spans="1:9" x14ac:dyDescent="0.2">
      <c r="A201" s="407" t="s">
        <v>838</v>
      </c>
      <c r="B201" s="408" t="s">
        <v>839</v>
      </c>
      <c r="C201" s="409">
        <v>34671.230000000003</v>
      </c>
      <c r="D201" s="258">
        <f t="shared" ref="D201:D235" si="3">C201</f>
        <v>34671.230000000003</v>
      </c>
      <c r="E201" s="258"/>
      <c r="F201" s="258"/>
      <c r="G201" s="258"/>
      <c r="H201" s="257"/>
      <c r="I201" s="257"/>
    </row>
    <row r="202" spans="1:9" x14ac:dyDescent="0.2">
      <c r="A202" s="407" t="s">
        <v>840</v>
      </c>
      <c r="B202" s="408" t="s">
        <v>841</v>
      </c>
      <c r="C202" s="409">
        <v>135900.25</v>
      </c>
      <c r="D202" s="258">
        <f t="shared" si="3"/>
        <v>135900.25</v>
      </c>
      <c r="E202" s="258"/>
      <c r="F202" s="258"/>
      <c r="G202" s="258"/>
      <c r="H202" s="257"/>
      <c r="I202" s="257"/>
    </row>
    <row r="203" spans="1:9" x14ac:dyDescent="0.2">
      <c r="A203" s="407" t="s">
        <v>842</v>
      </c>
      <c r="B203" s="408" t="s">
        <v>843</v>
      </c>
      <c r="C203" s="409">
        <v>68444.259999999995</v>
      </c>
      <c r="D203" s="258">
        <f t="shared" si="3"/>
        <v>68444.259999999995</v>
      </c>
      <c r="E203" s="258"/>
      <c r="F203" s="258"/>
      <c r="G203" s="258"/>
      <c r="H203" s="257"/>
      <c r="I203" s="257"/>
    </row>
    <row r="204" spans="1:9" x14ac:dyDescent="0.2">
      <c r="A204" s="407" t="s">
        <v>844</v>
      </c>
      <c r="B204" s="408" t="s">
        <v>845</v>
      </c>
      <c r="C204" s="409">
        <v>139100.91</v>
      </c>
      <c r="D204" s="258">
        <f t="shared" si="3"/>
        <v>139100.91</v>
      </c>
      <c r="E204" s="258"/>
      <c r="F204" s="258"/>
      <c r="G204" s="258"/>
      <c r="H204" s="257"/>
      <c r="I204" s="257"/>
    </row>
    <row r="205" spans="1:9" x14ac:dyDescent="0.2">
      <c r="A205" s="407" t="s">
        <v>846</v>
      </c>
      <c r="B205" s="408" t="s">
        <v>847</v>
      </c>
      <c r="C205" s="409">
        <v>588233.4</v>
      </c>
      <c r="D205" s="258">
        <f t="shared" si="3"/>
        <v>588233.4</v>
      </c>
      <c r="E205" s="258"/>
      <c r="F205" s="258"/>
      <c r="G205" s="258"/>
      <c r="H205" s="257"/>
      <c r="I205" s="257"/>
    </row>
    <row r="206" spans="1:9" x14ac:dyDescent="0.2">
      <c r="A206" s="407" t="s">
        <v>848</v>
      </c>
      <c r="B206" s="408" t="s">
        <v>849</v>
      </c>
      <c r="C206" s="409">
        <v>318854.3</v>
      </c>
      <c r="D206" s="258">
        <f t="shared" si="3"/>
        <v>318854.3</v>
      </c>
      <c r="E206" s="258"/>
      <c r="F206" s="258"/>
      <c r="G206" s="258"/>
      <c r="H206" s="257"/>
      <c r="I206" s="257"/>
    </row>
    <row r="207" spans="1:9" x14ac:dyDescent="0.2">
      <c r="A207" s="407" t="s">
        <v>850</v>
      </c>
      <c r="B207" s="408" t="s">
        <v>851</v>
      </c>
      <c r="C207" s="409">
        <v>1397465.05</v>
      </c>
      <c r="D207" s="258">
        <f t="shared" si="3"/>
        <v>1397465.05</v>
      </c>
      <c r="E207" s="258"/>
      <c r="F207" s="258"/>
      <c r="G207" s="258"/>
      <c r="H207" s="257"/>
      <c r="I207" s="257"/>
    </row>
    <row r="208" spans="1:9" x14ac:dyDescent="0.2">
      <c r="A208" s="407" t="s">
        <v>852</v>
      </c>
      <c r="B208" s="408" t="s">
        <v>853</v>
      </c>
      <c r="C208" s="409">
        <v>105809.46</v>
      </c>
      <c r="D208" s="258">
        <f t="shared" si="3"/>
        <v>105809.46</v>
      </c>
      <c r="E208" s="258"/>
      <c r="F208" s="258"/>
      <c r="G208" s="258"/>
      <c r="H208" s="257"/>
      <c r="I208" s="257"/>
    </row>
    <row r="209" spans="1:9" x14ac:dyDescent="0.2">
      <c r="A209" s="407" t="s">
        <v>854</v>
      </c>
      <c r="B209" s="408" t="s">
        <v>855</v>
      </c>
      <c r="C209" s="409">
        <v>202592.69</v>
      </c>
      <c r="D209" s="258">
        <f t="shared" si="3"/>
        <v>202592.69</v>
      </c>
      <c r="E209" s="258"/>
      <c r="F209" s="258"/>
      <c r="G209" s="258"/>
      <c r="H209" s="257"/>
      <c r="I209" s="257"/>
    </row>
    <row r="210" spans="1:9" x14ac:dyDescent="0.2">
      <c r="A210" s="407" t="s">
        <v>856</v>
      </c>
      <c r="B210" s="408" t="s">
        <v>857</v>
      </c>
      <c r="C210" s="409">
        <v>730838.96</v>
      </c>
      <c r="D210" s="258">
        <f t="shared" si="3"/>
        <v>730838.96</v>
      </c>
      <c r="E210" s="258"/>
      <c r="F210" s="258"/>
      <c r="G210" s="258"/>
      <c r="H210" s="257"/>
      <c r="I210" s="257"/>
    </row>
    <row r="211" spans="1:9" x14ac:dyDescent="0.2">
      <c r="A211" s="407" t="s">
        <v>858</v>
      </c>
      <c r="B211" s="408" t="s">
        <v>859</v>
      </c>
      <c r="C211" s="409">
        <v>570661.91</v>
      </c>
      <c r="D211" s="258">
        <f t="shared" si="3"/>
        <v>570661.91</v>
      </c>
      <c r="E211" s="258"/>
      <c r="F211" s="258"/>
      <c r="G211" s="258"/>
      <c r="H211" s="257"/>
      <c r="I211" s="257"/>
    </row>
    <row r="212" spans="1:9" x14ac:dyDescent="0.2">
      <c r="A212" s="407" t="s">
        <v>860</v>
      </c>
      <c r="B212" s="408" t="s">
        <v>861</v>
      </c>
      <c r="C212" s="409">
        <v>118843.93</v>
      </c>
      <c r="D212" s="258">
        <f t="shared" si="3"/>
        <v>118843.93</v>
      </c>
      <c r="E212" s="258"/>
      <c r="F212" s="258"/>
      <c r="G212" s="258"/>
      <c r="H212" s="257"/>
      <c r="I212" s="257"/>
    </row>
    <row r="213" spans="1:9" x14ac:dyDescent="0.2">
      <c r="A213" s="407" t="s">
        <v>862</v>
      </c>
      <c r="B213" s="408" t="s">
        <v>863</v>
      </c>
      <c r="C213" s="409">
        <v>94123.94</v>
      </c>
      <c r="D213" s="258">
        <f t="shared" si="3"/>
        <v>94123.94</v>
      </c>
      <c r="E213" s="258"/>
      <c r="F213" s="258"/>
      <c r="G213" s="258"/>
      <c r="H213" s="257"/>
      <c r="I213" s="257"/>
    </row>
    <row r="214" spans="1:9" x14ac:dyDescent="0.2">
      <c r="A214" s="407" t="s">
        <v>864</v>
      </c>
      <c r="B214" s="408" t="s">
        <v>865</v>
      </c>
      <c r="C214" s="409">
        <v>137295.15</v>
      </c>
      <c r="D214" s="258">
        <f t="shared" si="3"/>
        <v>137295.15</v>
      </c>
      <c r="E214" s="258"/>
      <c r="F214" s="258"/>
      <c r="G214" s="258"/>
      <c r="H214" s="257"/>
      <c r="I214" s="257"/>
    </row>
    <row r="215" spans="1:9" x14ac:dyDescent="0.2">
      <c r="A215" s="407" t="s">
        <v>866</v>
      </c>
      <c r="B215" s="408" t="s">
        <v>867</v>
      </c>
      <c r="C215" s="409">
        <v>183422.23</v>
      </c>
      <c r="D215" s="258">
        <f t="shared" si="3"/>
        <v>183422.23</v>
      </c>
      <c r="E215" s="258"/>
      <c r="F215" s="258"/>
      <c r="G215" s="258"/>
      <c r="H215" s="257"/>
      <c r="I215" s="257"/>
    </row>
    <row r="216" spans="1:9" x14ac:dyDescent="0.2">
      <c r="A216" s="407" t="s">
        <v>868</v>
      </c>
      <c r="B216" s="408" t="s">
        <v>869</v>
      </c>
      <c r="C216" s="409">
        <v>235378.94</v>
      </c>
      <c r="D216" s="258">
        <f t="shared" si="3"/>
        <v>235378.94</v>
      </c>
      <c r="E216" s="258"/>
      <c r="F216" s="258"/>
      <c r="G216" s="258"/>
      <c r="H216" s="257"/>
      <c r="I216" s="257"/>
    </row>
    <row r="217" spans="1:9" x14ac:dyDescent="0.2">
      <c r="A217" s="407" t="s">
        <v>870</v>
      </c>
      <c r="B217" s="408" t="s">
        <v>871</v>
      </c>
      <c r="C217" s="409">
        <v>4092852.88</v>
      </c>
      <c r="D217" s="258">
        <f t="shared" si="3"/>
        <v>4092852.88</v>
      </c>
      <c r="E217" s="258"/>
      <c r="F217" s="258"/>
      <c r="G217" s="258"/>
      <c r="H217" s="257"/>
      <c r="I217" s="257"/>
    </row>
    <row r="218" spans="1:9" x14ac:dyDescent="0.2">
      <c r="A218" s="407" t="s">
        <v>872</v>
      </c>
      <c r="B218" s="408" t="s">
        <v>873</v>
      </c>
      <c r="C218" s="409">
        <v>189578.63</v>
      </c>
      <c r="D218" s="258">
        <f t="shared" si="3"/>
        <v>189578.63</v>
      </c>
      <c r="E218" s="258"/>
      <c r="F218" s="258"/>
      <c r="G218" s="258"/>
      <c r="H218" s="257"/>
      <c r="I218" s="257"/>
    </row>
    <row r="219" spans="1:9" x14ac:dyDescent="0.2">
      <c r="A219" s="407" t="s">
        <v>874</v>
      </c>
      <c r="B219" s="408" t="s">
        <v>875</v>
      </c>
      <c r="C219" s="409">
        <v>50873.9</v>
      </c>
      <c r="D219" s="258">
        <f t="shared" si="3"/>
        <v>50873.9</v>
      </c>
      <c r="E219" s="258"/>
      <c r="F219" s="258"/>
      <c r="G219" s="258"/>
      <c r="H219" s="257"/>
      <c r="I219" s="257"/>
    </row>
    <row r="220" spans="1:9" x14ac:dyDescent="0.2">
      <c r="A220" s="407" t="s">
        <v>876</v>
      </c>
      <c r="B220" s="408" t="s">
        <v>877</v>
      </c>
      <c r="C220" s="409">
        <v>553560.41</v>
      </c>
      <c r="D220" s="258">
        <f t="shared" si="3"/>
        <v>553560.41</v>
      </c>
      <c r="E220" s="258"/>
      <c r="F220" s="258"/>
      <c r="G220" s="258"/>
      <c r="H220" s="257"/>
      <c r="I220" s="257"/>
    </row>
    <row r="221" spans="1:9" x14ac:dyDescent="0.2">
      <c r="A221" s="407" t="s">
        <v>878</v>
      </c>
      <c r="B221" s="408" t="s">
        <v>879</v>
      </c>
      <c r="C221" s="409">
        <v>254508.05</v>
      </c>
      <c r="D221" s="258">
        <f t="shared" si="3"/>
        <v>254508.05</v>
      </c>
      <c r="E221" s="258"/>
      <c r="F221" s="258"/>
      <c r="G221" s="258"/>
      <c r="H221" s="257"/>
      <c r="I221" s="257"/>
    </row>
    <row r="222" spans="1:9" x14ac:dyDescent="0.2">
      <c r="A222" s="407" t="s">
        <v>880</v>
      </c>
      <c r="B222" s="408" t="s">
        <v>881</v>
      </c>
      <c r="C222" s="409">
        <v>163282.35999999999</v>
      </c>
      <c r="D222" s="258">
        <f t="shared" si="3"/>
        <v>163282.35999999999</v>
      </c>
      <c r="E222" s="258"/>
      <c r="F222" s="258"/>
      <c r="G222" s="258"/>
      <c r="H222" s="257"/>
      <c r="I222" s="257"/>
    </row>
    <row r="223" spans="1:9" x14ac:dyDescent="0.2">
      <c r="A223" s="407" t="s">
        <v>882</v>
      </c>
      <c r="B223" s="408" t="s">
        <v>883</v>
      </c>
      <c r="C223" s="409">
        <v>240986.39</v>
      </c>
      <c r="D223" s="258">
        <f t="shared" si="3"/>
        <v>240986.39</v>
      </c>
      <c r="E223" s="258"/>
      <c r="F223" s="258"/>
      <c r="G223" s="258"/>
      <c r="H223" s="257"/>
      <c r="I223" s="257"/>
    </row>
    <row r="224" spans="1:9" x14ac:dyDescent="0.2">
      <c r="A224" s="407" t="s">
        <v>884</v>
      </c>
      <c r="B224" s="408" t="s">
        <v>885</v>
      </c>
      <c r="C224" s="409">
        <v>179704.48</v>
      </c>
      <c r="D224" s="258">
        <f t="shared" si="3"/>
        <v>179704.48</v>
      </c>
      <c r="E224" s="258"/>
      <c r="F224" s="258"/>
      <c r="G224" s="258"/>
      <c r="H224" s="257"/>
      <c r="I224" s="257"/>
    </row>
    <row r="225" spans="1:9" x14ac:dyDescent="0.2">
      <c r="A225" s="407" t="s">
        <v>886</v>
      </c>
      <c r="B225" s="408" t="s">
        <v>887</v>
      </c>
      <c r="C225" s="409">
        <v>186036.17</v>
      </c>
      <c r="D225" s="258">
        <f t="shared" si="3"/>
        <v>186036.17</v>
      </c>
      <c r="E225" s="258"/>
      <c r="F225" s="258"/>
      <c r="G225" s="258"/>
      <c r="H225" s="257"/>
      <c r="I225" s="257"/>
    </row>
    <row r="226" spans="1:9" x14ac:dyDescent="0.2">
      <c r="A226" s="407" t="s">
        <v>888</v>
      </c>
      <c r="B226" s="408" t="s">
        <v>889</v>
      </c>
      <c r="C226" s="409">
        <v>2302064.7599999998</v>
      </c>
      <c r="D226" s="258">
        <f t="shared" si="3"/>
        <v>2302064.7599999998</v>
      </c>
      <c r="E226" s="258"/>
      <c r="F226" s="258"/>
      <c r="G226" s="258"/>
      <c r="H226" s="257"/>
      <c r="I226" s="257"/>
    </row>
    <row r="227" spans="1:9" x14ac:dyDescent="0.2">
      <c r="A227" s="407" t="s">
        <v>890</v>
      </c>
      <c r="B227" s="408" t="s">
        <v>891</v>
      </c>
      <c r="C227" s="409">
        <v>2666981</v>
      </c>
      <c r="D227" s="258">
        <f t="shared" si="3"/>
        <v>2666981</v>
      </c>
      <c r="E227" s="258"/>
      <c r="F227" s="258"/>
      <c r="G227" s="258"/>
      <c r="H227" s="257"/>
      <c r="I227" s="257"/>
    </row>
    <row r="228" spans="1:9" x14ac:dyDescent="0.2">
      <c r="A228" s="407" t="s">
        <v>892</v>
      </c>
      <c r="B228" s="408" t="s">
        <v>893</v>
      </c>
      <c r="C228" s="409">
        <v>279309.06</v>
      </c>
      <c r="D228" s="258">
        <f t="shared" si="3"/>
        <v>279309.06</v>
      </c>
      <c r="E228" s="258"/>
      <c r="F228" s="258"/>
      <c r="G228" s="258"/>
      <c r="H228" s="257"/>
      <c r="I228" s="257"/>
    </row>
    <row r="229" spans="1:9" x14ac:dyDescent="0.2">
      <c r="A229" s="407" t="s">
        <v>894</v>
      </c>
      <c r="B229" s="408" t="s">
        <v>895</v>
      </c>
      <c r="C229" s="409">
        <v>185473.98</v>
      </c>
      <c r="D229" s="258">
        <f t="shared" si="3"/>
        <v>185473.98</v>
      </c>
      <c r="E229" s="258"/>
      <c r="F229" s="258"/>
      <c r="G229" s="258"/>
      <c r="H229" s="257"/>
      <c r="I229" s="257"/>
    </row>
    <row r="230" spans="1:9" x14ac:dyDescent="0.2">
      <c r="A230" s="407" t="s">
        <v>896</v>
      </c>
      <c r="B230" s="408" t="s">
        <v>897</v>
      </c>
      <c r="C230" s="409">
        <v>171023.26</v>
      </c>
      <c r="D230" s="258">
        <f t="shared" si="3"/>
        <v>171023.26</v>
      </c>
      <c r="E230" s="258"/>
      <c r="F230" s="258"/>
      <c r="G230" s="258"/>
      <c r="H230" s="257"/>
      <c r="I230" s="257"/>
    </row>
    <row r="231" spans="1:9" x14ac:dyDescent="0.2">
      <c r="A231" s="407" t="s">
        <v>898</v>
      </c>
      <c r="B231" s="408" t="s">
        <v>899</v>
      </c>
      <c r="C231" s="409">
        <v>330859.34000000003</v>
      </c>
      <c r="D231" s="258">
        <f t="shared" si="3"/>
        <v>330859.34000000003</v>
      </c>
      <c r="E231" s="258"/>
      <c r="F231" s="258"/>
      <c r="G231" s="258"/>
      <c r="H231" s="257"/>
      <c r="I231" s="257"/>
    </row>
    <row r="232" spans="1:9" x14ac:dyDescent="0.2">
      <c r="A232" s="407" t="s">
        <v>900</v>
      </c>
      <c r="B232" s="408" t="s">
        <v>901</v>
      </c>
      <c r="C232" s="409">
        <v>281830.7</v>
      </c>
      <c r="D232" s="258">
        <f t="shared" si="3"/>
        <v>281830.7</v>
      </c>
      <c r="E232" s="258"/>
      <c r="F232" s="258"/>
      <c r="G232" s="258"/>
      <c r="H232" s="257"/>
      <c r="I232" s="257"/>
    </row>
    <row r="233" spans="1:9" x14ac:dyDescent="0.2">
      <c r="A233" s="407" t="s">
        <v>902</v>
      </c>
      <c r="B233" s="408" t="s">
        <v>903</v>
      </c>
      <c r="C233" s="409">
        <v>89744.13</v>
      </c>
      <c r="D233" s="258">
        <f t="shared" si="3"/>
        <v>89744.13</v>
      </c>
      <c r="E233" s="258"/>
      <c r="F233" s="258"/>
      <c r="G233" s="258"/>
      <c r="H233" s="257"/>
      <c r="I233" s="257"/>
    </row>
    <row r="234" spans="1:9" x14ac:dyDescent="0.2">
      <c r="A234" s="407" t="s">
        <v>904</v>
      </c>
      <c r="B234" s="408" t="s">
        <v>905</v>
      </c>
      <c r="C234" s="409">
        <v>1174104.8999999999</v>
      </c>
      <c r="D234" s="258">
        <f t="shared" si="3"/>
        <v>1174104.8999999999</v>
      </c>
      <c r="E234" s="258"/>
      <c r="F234" s="258"/>
      <c r="G234" s="258"/>
      <c r="H234" s="257"/>
      <c r="I234" s="257"/>
    </row>
    <row r="235" spans="1:9" x14ac:dyDescent="0.2">
      <c r="A235" s="407" t="s">
        <v>906</v>
      </c>
      <c r="B235" s="408" t="s">
        <v>907</v>
      </c>
      <c r="C235" s="409">
        <v>948958.07</v>
      </c>
      <c r="D235" s="258">
        <f t="shared" si="3"/>
        <v>948958.07</v>
      </c>
      <c r="E235" s="258"/>
      <c r="F235" s="258"/>
      <c r="G235" s="258"/>
      <c r="H235" s="257"/>
      <c r="I235" s="257"/>
    </row>
    <row r="236" spans="1:9" x14ac:dyDescent="0.2">
      <c r="A236" s="62"/>
      <c r="B236" s="62" t="s">
        <v>273</v>
      </c>
      <c r="C236" s="240">
        <f>SUM(C71:C235)+0.05</f>
        <v>171222011.39999995</v>
      </c>
      <c r="D236" s="240">
        <f>SUM(D71:D235)</f>
        <v>170381439.85999995</v>
      </c>
      <c r="E236" s="240">
        <f>SUM(E71:E235)</f>
        <v>0</v>
      </c>
      <c r="F236" s="240">
        <f>SUM(F71:F235)</f>
        <v>840571.49</v>
      </c>
      <c r="G236" s="240">
        <f>SUM(G71:G235)</f>
        <v>0</v>
      </c>
      <c r="H236" s="240"/>
      <c r="I236" s="240"/>
    </row>
    <row r="239" spans="1:9" x14ac:dyDescent="0.2">
      <c r="A239" s="214" t="s">
        <v>272</v>
      </c>
      <c r="B239" s="227"/>
      <c r="C239" s="264"/>
      <c r="E239" s="261"/>
      <c r="F239" s="261"/>
      <c r="I239" s="263" t="s">
        <v>265</v>
      </c>
    </row>
    <row r="240" spans="1:9" x14ac:dyDescent="0.2">
      <c r="A240" s="262"/>
      <c r="B240" s="262"/>
      <c r="C240" s="261"/>
      <c r="D240" s="261"/>
      <c r="E240" s="261"/>
      <c r="F240" s="261"/>
    </row>
    <row r="241" spans="1:11" x14ac:dyDescent="0.2">
      <c r="A241" s="225" t="s">
        <v>45</v>
      </c>
      <c r="B241" s="224" t="s">
        <v>46</v>
      </c>
      <c r="C241" s="260" t="s">
        <v>264</v>
      </c>
      <c r="D241" s="260" t="s">
        <v>263</v>
      </c>
      <c r="E241" s="260" t="s">
        <v>262</v>
      </c>
      <c r="F241" s="260" t="s">
        <v>261</v>
      </c>
      <c r="G241" s="259" t="s">
        <v>260</v>
      </c>
      <c r="H241" s="224" t="s">
        <v>259</v>
      </c>
      <c r="I241" s="224" t="s">
        <v>258</v>
      </c>
    </row>
    <row r="242" spans="1:11" x14ac:dyDescent="0.2">
      <c r="A242" s="220"/>
      <c r="B242" s="411" t="s">
        <v>465</v>
      </c>
      <c r="C242" s="219"/>
      <c r="D242" s="258"/>
      <c r="E242" s="258"/>
      <c r="F242" s="258"/>
      <c r="G242" s="258"/>
      <c r="H242" s="257"/>
      <c r="I242" s="257"/>
    </row>
    <row r="243" spans="1:11" x14ac:dyDescent="0.2">
      <c r="A243" s="62"/>
      <c r="B243" s="62" t="s">
        <v>271</v>
      </c>
      <c r="C243" s="240">
        <f>SUM(C242:C242)</f>
        <v>0</v>
      </c>
      <c r="D243" s="240">
        <f>SUM(D242:D242)</f>
        <v>0</v>
      </c>
      <c r="E243" s="240">
        <f>SUM(E242:E242)</f>
        <v>0</v>
      </c>
      <c r="F243" s="240">
        <f>SUM(F242:F242)</f>
        <v>0</v>
      </c>
      <c r="G243" s="240">
        <f>SUM(G242:G242)</f>
        <v>0</v>
      </c>
      <c r="H243" s="240"/>
      <c r="I243" s="240"/>
      <c r="K243" s="7"/>
    </row>
    <row r="246" spans="1:11" x14ac:dyDescent="0.2">
      <c r="A246" s="214" t="s">
        <v>270</v>
      </c>
      <c r="B246" s="227"/>
      <c r="E246" s="261"/>
      <c r="F246" s="261"/>
      <c r="I246" s="263" t="s">
        <v>265</v>
      </c>
    </row>
    <row r="247" spans="1:11" x14ac:dyDescent="0.2">
      <c r="A247" s="262"/>
      <c r="B247" s="262"/>
      <c r="C247" s="261"/>
      <c r="D247" s="261"/>
      <c r="E247" s="261"/>
      <c r="F247" s="261"/>
    </row>
    <row r="248" spans="1:11" x14ac:dyDescent="0.2">
      <c r="A248" s="225" t="s">
        <v>45</v>
      </c>
      <c r="B248" s="224" t="s">
        <v>46</v>
      </c>
      <c r="C248" s="260" t="s">
        <v>264</v>
      </c>
      <c r="D248" s="260" t="s">
        <v>263</v>
      </c>
      <c r="E248" s="260" t="s">
        <v>262</v>
      </c>
      <c r="F248" s="260" t="s">
        <v>261</v>
      </c>
      <c r="G248" s="259" t="s">
        <v>260</v>
      </c>
      <c r="H248" s="224" t="s">
        <v>259</v>
      </c>
      <c r="I248" s="224" t="s">
        <v>258</v>
      </c>
    </row>
    <row r="249" spans="1:11" x14ac:dyDescent="0.2">
      <c r="A249" s="220"/>
      <c r="B249" s="411" t="s">
        <v>465</v>
      </c>
      <c r="C249" s="219"/>
      <c r="D249" s="258"/>
      <c r="E249" s="258"/>
      <c r="F249" s="258"/>
      <c r="G249" s="258"/>
      <c r="H249" s="257"/>
      <c r="I249" s="257"/>
    </row>
    <row r="250" spans="1:11" x14ac:dyDescent="0.2">
      <c r="A250" s="62"/>
      <c r="B250" s="62" t="s">
        <v>269</v>
      </c>
      <c r="C250" s="240">
        <f>SUM(C249:C249)</f>
        <v>0</v>
      </c>
      <c r="D250" s="240">
        <f>SUM(D249:D249)</f>
        <v>0</v>
      </c>
      <c r="E250" s="240">
        <f>SUM(E249:E249)</f>
        <v>0</v>
      </c>
      <c r="F250" s="240">
        <f>SUM(F249:F249)</f>
        <v>0</v>
      </c>
      <c r="G250" s="240">
        <f>SUM(G249:G249)</f>
        <v>0</v>
      </c>
      <c r="H250" s="240"/>
      <c r="I250" s="240"/>
    </row>
    <row r="253" spans="1:11" x14ac:dyDescent="0.2">
      <c r="A253" s="214" t="s">
        <v>268</v>
      </c>
      <c r="B253" s="227"/>
      <c r="E253" s="261"/>
      <c r="F253" s="261"/>
      <c r="I253" s="263" t="s">
        <v>265</v>
      </c>
    </row>
    <row r="254" spans="1:11" x14ac:dyDescent="0.2">
      <c r="A254" s="262"/>
      <c r="B254" s="262"/>
      <c r="C254" s="261"/>
      <c r="D254" s="261"/>
      <c r="E254" s="261"/>
      <c r="F254" s="261"/>
    </row>
    <row r="255" spans="1:11" x14ac:dyDescent="0.2">
      <c r="A255" s="225" t="s">
        <v>45</v>
      </c>
      <c r="B255" s="224" t="s">
        <v>46</v>
      </c>
      <c r="C255" s="260" t="s">
        <v>264</v>
      </c>
      <c r="D255" s="260" t="s">
        <v>263</v>
      </c>
      <c r="E255" s="260" t="s">
        <v>262</v>
      </c>
      <c r="F255" s="260" t="s">
        <v>261</v>
      </c>
      <c r="G255" s="259" t="s">
        <v>260</v>
      </c>
      <c r="H255" s="224" t="s">
        <v>259</v>
      </c>
      <c r="I255" s="224" t="s">
        <v>258</v>
      </c>
    </row>
    <row r="256" spans="1:11" x14ac:dyDescent="0.2">
      <c r="A256" s="220"/>
      <c r="B256" s="411" t="s">
        <v>465</v>
      </c>
      <c r="C256" s="219"/>
      <c r="D256" s="258"/>
      <c r="E256" s="258"/>
      <c r="F256" s="258"/>
      <c r="G256" s="258"/>
      <c r="H256" s="257"/>
      <c r="I256" s="257"/>
      <c r="K256" s="7"/>
    </row>
    <row r="257" spans="1:9" x14ac:dyDescent="0.2">
      <c r="A257" s="62"/>
      <c r="B257" s="62" t="s">
        <v>267</v>
      </c>
      <c r="C257" s="240">
        <f>SUM(C256:C256)</f>
        <v>0</v>
      </c>
      <c r="D257" s="240">
        <f>SUM(D256:D256)</f>
        <v>0</v>
      </c>
      <c r="E257" s="240">
        <f>SUM(E256:E256)</f>
        <v>0</v>
      </c>
      <c r="F257" s="240">
        <f>SUM(F256:F256)</f>
        <v>0</v>
      </c>
      <c r="G257" s="240">
        <f>SUM(G256:G256)</f>
        <v>0</v>
      </c>
      <c r="H257" s="240"/>
      <c r="I257" s="240"/>
    </row>
    <row r="260" spans="1:9" x14ac:dyDescent="0.2">
      <c r="A260" s="214" t="s">
        <v>266</v>
      </c>
      <c r="B260" s="227"/>
      <c r="E260" s="261"/>
      <c r="F260" s="261"/>
      <c r="I260" s="263" t="s">
        <v>265</v>
      </c>
    </row>
    <row r="261" spans="1:9" x14ac:dyDescent="0.2">
      <c r="A261" s="262"/>
      <c r="B261" s="262"/>
      <c r="C261" s="261"/>
      <c r="D261" s="261"/>
      <c r="E261" s="261"/>
      <c r="F261" s="261"/>
    </row>
    <row r="262" spans="1:9" x14ac:dyDescent="0.2">
      <c r="A262" s="225" t="s">
        <v>45</v>
      </c>
      <c r="B262" s="224" t="s">
        <v>46</v>
      </c>
      <c r="C262" s="260" t="s">
        <v>264</v>
      </c>
      <c r="D262" s="260" t="s">
        <v>263</v>
      </c>
      <c r="E262" s="260" t="s">
        <v>262</v>
      </c>
      <c r="F262" s="260" t="s">
        <v>261</v>
      </c>
      <c r="G262" s="259" t="s">
        <v>260</v>
      </c>
      <c r="H262" s="224" t="s">
        <v>259</v>
      </c>
      <c r="I262" s="224" t="s">
        <v>258</v>
      </c>
    </row>
    <row r="263" spans="1:9" x14ac:dyDescent="0.2">
      <c r="A263" s="220"/>
      <c r="B263" s="411" t="s">
        <v>465</v>
      </c>
      <c r="C263" s="219"/>
      <c r="D263" s="258"/>
      <c r="E263" s="258"/>
      <c r="F263" s="258"/>
      <c r="G263" s="258"/>
      <c r="H263" s="257"/>
      <c r="I263" s="257"/>
    </row>
    <row r="264" spans="1:9" x14ac:dyDescent="0.2">
      <c r="A264" s="62"/>
      <c r="B264" s="62" t="s">
        <v>257</v>
      </c>
      <c r="C264" s="240">
        <f>SUM(C263:C263)</f>
        <v>0</v>
      </c>
      <c r="D264" s="240">
        <f>SUM(D263:D263)</f>
        <v>0</v>
      </c>
      <c r="E264" s="240">
        <f>SUM(E263:E263)</f>
        <v>0</v>
      </c>
      <c r="F264" s="240">
        <f>SUM(F263:F263)</f>
        <v>0</v>
      </c>
      <c r="G264" s="240">
        <f>SUM(G263:G263)</f>
        <v>0</v>
      </c>
      <c r="H264" s="240"/>
      <c r="I264" s="240"/>
    </row>
    <row r="345" spans="1:8" x14ac:dyDescent="0.2">
      <c r="A345" s="12"/>
      <c r="B345" s="12"/>
      <c r="C345" s="13"/>
      <c r="D345" s="13"/>
      <c r="E345" s="13"/>
      <c r="F345" s="13"/>
      <c r="G345" s="13"/>
      <c r="H345" s="12"/>
    </row>
    <row r="346" spans="1:8" x14ac:dyDescent="0.2">
      <c r="A346" s="84"/>
      <c r="B346" s="85"/>
    </row>
    <row r="347" spans="1:8" x14ac:dyDescent="0.2">
      <c r="A347" s="84"/>
      <c r="B347" s="85"/>
    </row>
    <row r="348" spans="1:8" x14ac:dyDescent="0.2">
      <c r="A348" s="84"/>
      <c r="B348" s="85"/>
    </row>
    <row r="349" spans="1:8" x14ac:dyDescent="0.2">
      <c r="A349" s="84"/>
      <c r="B349" s="85"/>
    </row>
    <row r="350" spans="1:8" x14ac:dyDescent="0.2">
      <c r="A350" s="84"/>
      <c r="B350" s="85"/>
    </row>
  </sheetData>
  <dataValidations disablePrompts="1" count="9">
    <dataValidation allowBlank="1" showInputMessage="1" showErrorMessage="1" prompt="Saldo final del periodo de la información financiera trimestral presentada, el cual debe coincidir con la suma de las columnas de 90, 180, 365 y más de 365 días." sqref="C7 C49 C56 C63 C70 C241 C248 C255 C262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49 A56 A63 A70 A241 A248 A255 A262"/>
    <dataValidation allowBlank="1" showInputMessage="1" showErrorMessage="1" prompt="Corresponde al nombre o descripción de la cuenta de acuerdo al Plan de Cuentas emitido por el CONAC." sqref="B7 B49 B70 B241 B248 B255 B262 B56 B63"/>
    <dataValidation allowBlank="1" showInputMessage="1" showErrorMessage="1" prompt="Importe de la cuentas por cobrar con fecha de vencimiento de 1 a 90 días." sqref="D7 D49 D70 D241 D248 D255 D262 D56 D63"/>
    <dataValidation allowBlank="1" showInputMessage="1" showErrorMessage="1" prompt="Importe de la cuentas por cobrar con fecha de vencimiento de 91 a 180 días." sqref="E7 E49 E70 E241 E248 E255 E262 E56 E63"/>
    <dataValidation allowBlank="1" showInputMessage="1" showErrorMessage="1" prompt="Importe de la cuentas por cobrar con fecha de vencimiento de 181 a 365 días." sqref="F7 F49 F70 F241 F248 F255 F262 F56 F63"/>
    <dataValidation allowBlank="1" showInputMessage="1" showErrorMessage="1" prompt="Importe de la cuentas por cobrar con vencimiento mayor a 365 días." sqref="G7 G49 G70 G241 G248 G255 G262 G56 G63"/>
    <dataValidation allowBlank="1" showInputMessage="1" showErrorMessage="1" prompt="Informar sobre caraterísticas cualitativas de la cuenta, ejemplo: acciones implementadas para su recuperación, causas de la demora en su recuperación." sqref="H7 H49 H70 H241 H248 H255 H262 H56 H63"/>
    <dataValidation allowBlank="1" showInputMessage="1" showErrorMessage="1" prompt="Indicar si el deudor ya sobrepasó el plazo estipulado para pago, 90, 180 o 365 días." sqref="I7 I49 I70 I241 I248 I255 I262 I56 I63"/>
  </dataValidations>
  <pageMargins left="0.70866141732283472" right="0.70866141732283472" top="0.74803149606299213" bottom="0.74803149606299213" header="0.31496062992125984" footer="0.31496062992125984"/>
  <pageSetup scale="52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4.6640625" style="7" customWidth="1"/>
    <col min="4" max="7" width="13.6640625" style="7" customWidth="1"/>
    <col min="8" max="9" width="17.6640625" style="6" customWidth="1"/>
    <col min="10" max="10" width="11.44140625" style="6" customWidth="1"/>
    <col min="11" max="16384" width="11.441406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1" t="s">
        <v>142</v>
      </c>
      <c r="B2" s="472"/>
      <c r="C2" s="88"/>
      <c r="D2" s="88"/>
      <c r="E2" s="88"/>
      <c r="F2" s="88"/>
      <c r="G2" s="88"/>
      <c r="H2" s="88"/>
    </row>
    <row r="3" spans="1:8" s="83" customFormat="1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5" t="s">
        <v>234</v>
      </c>
      <c r="B4" s="476"/>
      <c r="C4" s="476"/>
      <c r="D4" s="476"/>
      <c r="E4" s="476"/>
      <c r="F4" s="476"/>
      <c r="G4" s="476"/>
      <c r="H4" s="477"/>
    </row>
    <row r="5" spans="1:8" s="83" customFormat="1" ht="14.1" customHeight="1" x14ac:dyDescent="0.2">
      <c r="A5" s="139" t="s">
        <v>143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78" t="s">
        <v>150</v>
      </c>
      <c r="B6" s="479"/>
      <c r="C6" s="479"/>
      <c r="D6" s="479"/>
      <c r="E6" s="479"/>
      <c r="F6" s="479"/>
      <c r="G6" s="479"/>
      <c r="H6" s="480"/>
    </row>
    <row r="7" spans="1:8" s="83" customFormat="1" ht="14.1" customHeight="1" x14ac:dyDescent="0.2">
      <c r="A7" s="147" t="s">
        <v>151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152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153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154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155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156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3" sqref="A3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284</v>
      </c>
      <c r="B5" s="20"/>
      <c r="C5" s="20"/>
      <c r="D5" s="20"/>
      <c r="E5" s="20"/>
      <c r="F5" s="17"/>
      <c r="G5" s="17"/>
      <c r="H5" s="189" t="s">
        <v>283</v>
      </c>
    </row>
    <row r="6" spans="1:17" x14ac:dyDescent="0.2">
      <c r="J6" s="481"/>
      <c r="K6" s="481"/>
      <c r="L6" s="481"/>
      <c r="M6" s="481"/>
      <c r="N6" s="481"/>
      <c r="O6" s="481"/>
      <c r="P6" s="481"/>
      <c r="Q6" s="481"/>
    </row>
    <row r="7" spans="1:17" ht="10.8" thickBot="1" x14ac:dyDescent="0.25">
      <c r="A7" s="3" t="s">
        <v>52</v>
      </c>
    </row>
    <row r="8" spans="1:17" ht="52.5" customHeight="1" thickBot="1" x14ac:dyDescent="0.25">
      <c r="A8" s="482" t="s">
        <v>465</v>
      </c>
      <c r="B8" s="483"/>
      <c r="C8" s="483"/>
      <c r="D8" s="483"/>
      <c r="E8" s="483"/>
      <c r="F8" s="483"/>
      <c r="G8" s="483"/>
      <c r="H8" s="484"/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zoomScaleSheetLayoutView="100" workbookViewId="0">
      <selection sqref="A1:D24"/>
    </sheetView>
  </sheetViews>
  <sheetFormatPr baseColWidth="10" defaultColWidth="11.44140625" defaultRowHeight="10.199999999999999" x14ac:dyDescent="0.2"/>
  <cols>
    <col min="1" max="1" width="21.5546875" style="89" bestFit="1" customWidth="1"/>
    <col min="2" max="2" width="37.109375" style="89" bestFit="1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138</v>
      </c>
      <c r="B2" s="3"/>
    </row>
    <row r="5" spans="1:4" s="252" customFormat="1" ht="11.25" customHeight="1" x14ac:dyDescent="0.2">
      <c r="A5" s="255" t="s">
        <v>290</v>
      </c>
      <c r="B5" s="89"/>
      <c r="C5" s="274"/>
      <c r="D5" s="273" t="s">
        <v>287</v>
      </c>
    </row>
    <row r="6" spans="1:4" x14ac:dyDescent="0.2">
      <c r="A6" s="272"/>
      <c r="B6" s="272"/>
      <c r="C6" s="271"/>
      <c r="D6" s="270"/>
    </row>
    <row r="7" spans="1:4" ht="15" customHeight="1" x14ac:dyDescent="0.2">
      <c r="A7" s="225" t="s">
        <v>45</v>
      </c>
      <c r="B7" s="224" t="s">
        <v>46</v>
      </c>
      <c r="C7" s="222" t="s">
        <v>241</v>
      </c>
      <c r="D7" s="269" t="s">
        <v>286</v>
      </c>
    </row>
    <row r="8" spans="1:4" x14ac:dyDescent="0.2">
      <c r="A8" s="220" t="s">
        <v>908</v>
      </c>
      <c r="B8" s="257" t="s">
        <v>909</v>
      </c>
      <c r="C8" s="409">
        <v>44514.69</v>
      </c>
      <c r="D8" s="257" t="s">
        <v>912</v>
      </c>
    </row>
    <row r="9" spans="1:4" x14ac:dyDescent="0.2">
      <c r="A9" s="220" t="s">
        <v>910</v>
      </c>
      <c r="B9" s="257" t="s">
        <v>911</v>
      </c>
      <c r="C9" s="409">
        <v>26042.240000000002</v>
      </c>
      <c r="D9" s="257" t="s">
        <v>912</v>
      </c>
    </row>
    <row r="10" spans="1:4" x14ac:dyDescent="0.2">
      <c r="A10" s="275"/>
      <c r="B10" s="275" t="s">
        <v>289</v>
      </c>
      <c r="C10" s="216">
        <f>SUM(C8:C9)</f>
        <v>70556.930000000008</v>
      </c>
      <c r="D10" s="268"/>
    </row>
    <row r="11" spans="1:4" x14ac:dyDescent="0.2">
      <c r="A11" s="60"/>
      <c r="B11" s="60"/>
      <c r="C11" s="228"/>
      <c r="D11" s="60"/>
    </row>
    <row r="12" spans="1:4" x14ac:dyDescent="0.2">
      <c r="A12" s="60"/>
      <c r="B12" s="60"/>
      <c r="C12" s="228"/>
      <c r="D12" s="60"/>
    </row>
    <row r="13" spans="1:4" s="252" customFormat="1" ht="11.25" customHeight="1" x14ac:dyDescent="0.2">
      <c r="A13" s="255" t="s">
        <v>288</v>
      </c>
      <c r="B13" s="60"/>
      <c r="C13" s="274"/>
      <c r="D13" s="273" t="s">
        <v>287</v>
      </c>
    </row>
    <row r="14" spans="1:4" x14ac:dyDescent="0.2">
      <c r="A14" s="272"/>
      <c r="B14" s="272"/>
      <c r="C14" s="271"/>
      <c r="D14" s="270"/>
    </row>
    <row r="15" spans="1:4" ht="15" customHeight="1" x14ac:dyDescent="0.2">
      <c r="A15" s="225" t="s">
        <v>45</v>
      </c>
      <c r="B15" s="224" t="s">
        <v>46</v>
      </c>
      <c r="C15" s="222" t="s">
        <v>241</v>
      </c>
      <c r="D15" s="269" t="s">
        <v>286</v>
      </c>
    </row>
    <row r="16" spans="1:4" x14ac:dyDescent="0.2">
      <c r="A16" s="407" t="s">
        <v>913</v>
      </c>
      <c r="B16" s="408" t="s">
        <v>914</v>
      </c>
      <c r="C16" s="409">
        <v>1979848.89</v>
      </c>
      <c r="D16" s="257" t="s">
        <v>912</v>
      </c>
    </row>
    <row r="17" spans="1:4" x14ac:dyDescent="0.2">
      <c r="A17" s="407" t="s">
        <v>915</v>
      </c>
      <c r="B17" s="408" t="s">
        <v>916</v>
      </c>
      <c r="C17" s="409">
        <v>391332.16</v>
      </c>
      <c r="D17" s="257" t="s">
        <v>912</v>
      </c>
    </row>
    <row r="18" spans="1:4" x14ac:dyDescent="0.2">
      <c r="A18" s="407" t="s">
        <v>917</v>
      </c>
      <c r="B18" s="408" t="s">
        <v>918</v>
      </c>
      <c r="C18" s="409">
        <v>6559170.1299999999</v>
      </c>
      <c r="D18" s="257" t="s">
        <v>912</v>
      </c>
    </row>
    <row r="19" spans="1:4" x14ac:dyDescent="0.2">
      <c r="A19" s="407" t="s">
        <v>919</v>
      </c>
      <c r="B19" s="408" t="s">
        <v>920</v>
      </c>
      <c r="C19" s="409">
        <v>615713.91</v>
      </c>
      <c r="D19" s="257" t="s">
        <v>912</v>
      </c>
    </row>
    <row r="20" spans="1:4" x14ac:dyDescent="0.2">
      <c r="A20" s="407" t="s">
        <v>921</v>
      </c>
      <c r="B20" s="408" t="s">
        <v>922</v>
      </c>
      <c r="C20" s="409">
        <v>6640475.7000000002</v>
      </c>
      <c r="D20" s="257" t="s">
        <v>912</v>
      </c>
    </row>
    <row r="21" spans="1:4" x14ac:dyDescent="0.2">
      <c r="A21" s="407" t="s">
        <v>923</v>
      </c>
      <c r="B21" s="408" t="s">
        <v>924</v>
      </c>
      <c r="C21" s="409">
        <v>6311903.6100000003</v>
      </c>
      <c r="D21" s="257" t="s">
        <v>912</v>
      </c>
    </row>
    <row r="22" spans="1:4" x14ac:dyDescent="0.2">
      <c r="A22" s="407" t="s">
        <v>925</v>
      </c>
      <c r="B22" s="408" t="s">
        <v>926</v>
      </c>
      <c r="C22" s="409">
        <v>465447.76</v>
      </c>
      <c r="D22" s="257" t="s">
        <v>912</v>
      </c>
    </row>
    <row r="23" spans="1:4" ht="20.399999999999999" x14ac:dyDescent="0.2">
      <c r="A23" s="407" t="s">
        <v>927</v>
      </c>
      <c r="B23" s="408" t="s">
        <v>928</v>
      </c>
      <c r="C23" s="409">
        <v>14136896.189999999</v>
      </c>
      <c r="D23" s="257" t="s">
        <v>912</v>
      </c>
    </row>
    <row r="24" spans="1:4" x14ac:dyDescent="0.2">
      <c r="A24" s="247"/>
      <c r="B24" s="247" t="s">
        <v>285</v>
      </c>
      <c r="C24" s="230">
        <f>SUM(C16:C23)</f>
        <v>37100788.350000001</v>
      </c>
      <c r="D24" s="268"/>
    </row>
    <row r="26" spans="1:4" x14ac:dyDescent="0.2">
      <c r="B26" s="89" t="str">
        <f>+UPPER(B11)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15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Método de valuación aplicados." sqref="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50</vt:i4>
      </vt:variant>
      <vt:variant>
        <vt:lpstr>Rangos con nombre</vt:lpstr>
      </vt:variant>
      <vt:variant>
        <vt:i4>29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'ESF-05'!Área_de_impresión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2017-07-27T18:47:16Z</cp:lastPrinted>
  <dcterms:created xsi:type="dcterms:W3CDTF">2012-12-11T20:36:24Z</dcterms:created>
  <dcterms:modified xsi:type="dcterms:W3CDTF">2017-07-28T19:30:45Z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